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\\LANDISK-0C2F44\disk1\01業務\33期\33102南風原町総合計画\総合戦略\計画バックデータ\町独自推計\"/>
    </mc:Choice>
  </mc:AlternateContent>
  <xr:revisionPtr revIDLastSave="0" documentId="13_ncr:1_{EF971536-FF05-4D34-8E8F-2BCBD80BDB23}" xr6:coauthVersionLast="47" xr6:coauthVersionMax="47" xr10:uidLastSave="{00000000-0000-0000-0000-000000000000}"/>
  <bookViews>
    <workbookView xWindow="9210" yWindow="645" windowWidth="18885" windowHeight="14955" firstSheet="1" activeTab="2" xr2:uid="{00000000-000D-0000-FFFF-FFFF00000000}"/>
  </bookViews>
  <sheets>
    <sheet name="47350 沖縄県 南風原町_平成30年2018年推計" sheetId="29" r:id="rId1"/>
    <sheet name="社人研推計" sheetId="28" r:id="rId2"/>
    <sheet name="町独自（現状趨勢ケース）" sheetId="2" r:id="rId3"/>
    <sheet name="町独自推計　小数点以下切り捨て" sheetId="27" r:id="rId4"/>
    <sheet name="トレンド推計シート→" sheetId="16" r:id="rId5"/>
    <sheet name="世帯当たり人員推計" sheetId="11" r:id="rId6"/>
  </sheets>
  <definedNames>
    <definedName name="_xlnm.Print_Area" localSheetId="1">社人研推計!$A$1:$A$140</definedName>
    <definedName name="_xlnm.Print_Area" localSheetId="2">'町独自（現状趨勢ケース）'!$A$1:$O$112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0" i="2" l="1"/>
  <c r="E110" i="2"/>
  <c r="F110" i="2"/>
  <c r="G110" i="2"/>
  <c r="H110" i="2"/>
  <c r="I110" i="2"/>
  <c r="J110" i="2"/>
  <c r="K110" i="2"/>
  <c r="L110" i="2"/>
  <c r="M110" i="2"/>
  <c r="N110" i="2"/>
  <c r="O110" i="2"/>
  <c r="P110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C111" i="2"/>
  <c r="C112" i="2"/>
  <c r="C113" i="2"/>
  <c r="C114" i="2"/>
  <c r="C110" i="2"/>
  <c r="C13" i="28"/>
  <c r="C14" i="28"/>
  <c r="C15" i="28"/>
  <c r="C16" i="28"/>
  <c r="C17" i="28"/>
  <c r="I14" i="28"/>
  <c r="D13" i="28"/>
  <c r="E13" i="28"/>
  <c r="F13" i="28"/>
  <c r="G13" i="28"/>
  <c r="H13" i="28"/>
  <c r="I13" i="28"/>
  <c r="J13" i="28"/>
  <c r="K13" i="28"/>
  <c r="L13" i="28"/>
  <c r="M13" i="28"/>
  <c r="N13" i="28"/>
  <c r="O13" i="28"/>
  <c r="P13" i="28"/>
  <c r="Q13" i="28"/>
  <c r="R13" i="28"/>
  <c r="S13" i="28"/>
  <c r="D14" i="28"/>
  <c r="E14" i="28"/>
  <c r="F14" i="28"/>
  <c r="G14" i="28"/>
  <c r="H14" i="28"/>
  <c r="J14" i="28"/>
  <c r="K14" i="28"/>
  <c r="L14" i="28"/>
  <c r="M14" i="28"/>
  <c r="N14" i="28"/>
  <c r="O14" i="28"/>
  <c r="P14" i="28"/>
  <c r="Q14" i="28"/>
  <c r="R14" i="28"/>
  <c r="S14" i="28"/>
  <c r="D15" i="28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R15" i="28"/>
  <c r="S15" i="28"/>
  <c r="D16" i="28"/>
  <c r="E16" i="28"/>
  <c r="F16" i="28"/>
  <c r="G16" i="28"/>
  <c r="H16" i="28"/>
  <c r="I16" i="28"/>
  <c r="J16" i="28"/>
  <c r="K16" i="28"/>
  <c r="L16" i="28"/>
  <c r="M16" i="28"/>
  <c r="N16" i="28"/>
  <c r="O16" i="28"/>
  <c r="P16" i="28"/>
  <c r="Q16" i="28"/>
  <c r="R16" i="28"/>
  <c r="S16" i="28"/>
  <c r="D17" i="28"/>
  <c r="E17" i="28"/>
  <c r="F17" i="28"/>
  <c r="G17" i="28"/>
  <c r="H17" i="28"/>
  <c r="I17" i="28"/>
  <c r="J17" i="28"/>
  <c r="K17" i="28"/>
  <c r="L17" i="28"/>
  <c r="M17" i="28"/>
  <c r="N17" i="28"/>
  <c r="O17" i="28"/>
  <c r="P17" i="28"/>
  <c r="Q17" i="28"/>
  <c r="R17" i="28"/>
  <c r="S17" i="28"/>
  <c r="Q10" i="28"/>
  <c r="R10" i="28"/>
  <c r="S10" i="28"/>
  <c r="M107" i="2" l="1"/>
  <c r="L107" i="2"/>
  <c r="K107" i="2"/>
  <c r="J107" i="2"/>
  <c r="I107" i="2"/>
  <c r="H107" i="2"/>
  <c r="G107" i="2"/>
  <c r="F107" i="2"/>
  <c r="E107" i="2"/>
  <c r="D107" i="2"/>
  <c r="C107" i="2"/>
  <c r="D10" i="28"/>
  <c r="E10" i="28"/>
  <c r="F10" i="28"/>
  <c r="G10" i="28"/>
  <c r="H10" i="28"/>
  <c r="I10" i="28"/>
  <c r="J10" i="28"/>
  <c r="K10" i="28"/>
  <c r="L10" i="28"/>
  <c r="M10" i="28"/>
  <c r="N10" i="28"/>
  <c r="O10" i="28"/>
  <c r="P10" i="28"/>
  <c r="C10" i="28"/>
  <c r="X11" i="28"/>
  <c r="Y11" i="28"/>
  <c r="Z11" i="28"/>
  <c r="AA11" i="28"/>
  <c r="AB11" i="28"/>
  <c r="W11" i="28"/>
  <c r="AB9" i="28"/>
  <c r="AA9" i="28"/>
  <c r="Z9" i="28"/>
  <c r="Y9" i="28"/>
  <c r="X9" i="28"/>
  <c r="W9" i="28"/>
  <c r="V9" i="28"/>
  <c r="F56" i="2" l="1"/>
  <c r="G56" i="2"/>
  <c r="H56" i="2"/>
  <c r="I56" i="2"/>
  <c r="J56" i="2"/>
  <c r="K56" i="2"/>
  <c r="L56" i="2"/>
  <c r="M56" i="2"/>
  <c r="D56" i="2"/>
  <c r="E56" i="2"/>
  <c r="C56" i="2"/>
  <c r="B108" i="27"/>
  <c r="C89" i="27"/>
  <c r="C63" i="27"/>
  <c r="L107" i="27"/>
  <c r="K107" i="27"/>
  <c r="J107" i="27"/>
  <c r="I107" i="27"/>
  <c r="H107" i="27"/>
  <c r="G107" i="27"/>
  <c r="F107" i="27"/>
  <c r="E107" i="27"/>
  <c r="D107" i="27"/>
  <c r="C107" i="27"/>
  <c r="L106" i="27"/>
  <c r="K106" i="27"/>
  <c r="J106" i="27"/>
  <c r="I106" i="27"/>
  <c r="H106" i="27"/>
  <c r="G106" i="27"/>
  <c r="F106" i="27"/>
  <c r="E106" i="27"/>
  <c r="D106" i="27"/>
  <c r="C106" i="27"/>
  <c r="L105" i="27"/>
  <c r="K105" i="27"/>
  <c r="J105" i="27"/>
  <c r="I105" i="27"/>
  <c r="H105" i="27"/>
  <c r="G105" i="27"/>
  <c r="F105" i="27"/>
  <c r="E105" i="27"/>
  <c r="D105" i="27"/>
  <c r="C105" i="27"/>
  <c r="L104" i="27"/>
  <c r="K104" i="27"/>
  <c r="J104" i="27"/>
  <c r="I104" i="27"/>
  <c r="H104" i="27"/>
  <c r="G104" i="27"/>
  <c r="F104" i="27"/>
  <c r="E104" i="27"/>
  <c r="D104" i="27"/>
  <c r="C104" i="27"/>
  <c r="L103" i="27"/>
  <c r="K103" i="27"/>
  <c r="J103" i="27"/>
  <c r="I103" i="27"/>
  <c r="H103" i="27"/>
  <c r="G103" i="27"/>
  <c r="F103" i="27"/>
  <c r="E103" i="27"/>
  <c r="D103" i="27"/>
  <c r="C103" i="27"/>
  <c r="L102" i="27"/>
  <c r="K102" i="27"/>
  <c r="J102" i="27"/>
  <c r="I102" i="27"/>
  <c r="H102" i="27"/>
  <c r="G102" i="27"/>
  <c r="F102" i="27"/>
  <c r="E102" i="27"/>
  <c r="D102" i="27"/>
  <c r="C102" i="27"/>
  <c r="L101" i="27"/>
  <c r="K101" i="27"/>
  <c r="J101" i="27"/>
  <c r="I101" i="27"/>
  <c r="H101" i="27"/>
  <c r="G101" i="27"/>
  <c r="F101" i="27"/>
  <c r="E101" i="27"/>
  <c r="D101" i="27"/>
  <c r="C101" i="27"/>
  <c r="L100" i="27"/>
  <c r="K100" i="27"/>
  <c r="J100" i="27"/>
  <c r="I100" i="27"/>
  <c r="H100" i="27"/>
  <c r="G100" i="27"/>
  <c r="F100" i="27"/>
  <c r="E100" i="27"/>
  <c r="D100" i="27"/>
  <c r="C100" i="27"/>
  <c r="L99" i="27"/>
  <c r="K99" i="27"/>
  <c r="J99" i="27"/>
  <c r="I99" i="27"/>
  <c r="H99" i="27"/>
  <c r="G99" i="27"/>
  <c r="F99" i="27"/>
  <c r="E99" i="27"/>
  <c r="D99" i="27"/>
  <c r="C99" i="27"/>
  <c r="L98" i="27"/>
  <c r="K98" i="27"/>
  <c r="J98" i="27"/>
  <c r="I98" i="27"/>
  <c r="H98" i="27"/>
  <c r="G98" i="27"/>
  <c r="F98" i="27"/>
  <c r="E98" i="27"/>
  <c r="D98" i="27"/>
  <c r="C98" i="27"/>
  <c r="L97" i="27"/>
  <c r="K97" i="27"/>
  <c r="J97" i="27"/>
  <c r="I97" i="27"/>
  <c r="H97" i="27"/>
  <c r="G97" i="27"/>
  <c r="F97" i="27"/>
  <c r="E97" i="27"/>
  <c r="D97" i="27"/>
  <c r="C97" i="27"/>
  <c r="L96" i="27"/>
  <c r="K96" i="27"/>
  <c r="J96" i="27"/>
  <c r="I96" i="27"/>
  <c r="H96" i="27"/>
  <c r="G96" i="27"/>
  <c r="F96" i="27"/>
  <c r="E96" i="27"/>
  <c r="D96" i="27"/>
  <c r="C96" i="27"/>
  <c r="L95" i="27"/>
  <c r="K95" i="27"/>
  <c r="J95" i="27"/>
  <c r="I95" i="27"/>
  <c r="H95" i="27"/>
  <c r="G95" i="27"/>
  <c r="F95" i="27"/>
  <c r="E95" i="27"/>
  <c r="D95" i="27"/>
  <c r="C95" i="27"/>
  <c r="L94" i="27"/>
  <c r="K94" i="27"/>
  <c r="J94" i="27"/>
  <c r="I94" i="27"/>
  <c r="H94" i="27"/>
  <c r="G94" i="27"/>
  <c r="F94" i="27"/>
  <c r="E94" i="27"/>
  <c r="D94" i="27"/>
  <c r="C94" i="27"/>
  <c r="L93" i="27"/>
  <c r="K93" i="27"/>
  <c r="J93" i="27"/>
  <c r="I93" i="27"/>
  <c r="H93" i="27"/>
  <c r="G93" i="27"/>
  <c r="F93" i="27"/>
  <c r="E93" i="27"/>
  <c r="D93" i="27"/>
  <c r="C93" i="27"/>
  <c r="L92" i="27"/>
  <c r="K92" i="27"/>
  <c r="J92" i="27"/>
  <c r="I92" i="27"/>
  <c r="H92" i="27"/>
  <c r="G92" i="27"/>
  <c r="F92" i="27"/>
  <c r="E92" i="27"/>
  <c r="D92" i="27"/>
  <c r="C92" i="27"/>
  <c r="L91" i="27"/>
  <c r="K91" i="27"/>
  <c r="J91" i="27"/>
  <c r="I91" i="27"/>
  <c r="H91" i="27"/>
  <c r="G91" i="27"/>
  <c r="F91" i="27"/>
  <c r="E91" i="27"/>
  <c r="D91" i="27"/>
  <c r="C91" i="27"/>
  <c r="L90" i="27"/>
  <c r="K90" i="27"/>
  <c r="J90" i="27"/>
  <c r="I90" i="27"/>
  <c r="H90" i="27"/>
  <c r="G90" i="27"/>
  <c r="F90" i="27"/>
  <c r="E90" i="27"/>
  <c r="D90" i="27"/>
  <c r="C90" i="27"/>
  <c r="L89" i="27"/>
  <c r="K89" i="27"/>
  <c r="J89" i="27"/>
  <c r="I89" i="27"/>
  <c r="H89" i="27"/>
  <c r="G89" i="27"/>
  <c r="F89" i="27"/>
  <c r="E89" i="27"/>
  <c r="D89" i="27"/>
  <c r="D63" i="27"/>
  <c r="E63" i="27"/>
  <c r="F63" i="27"/>
  <c r="G63" i="27"/>
  <c r="H63" i="27"/>
  <c r="I63" i="27"/>
  <c r="J63" i="27"/>
  <c r="K63" i="27"/>
  <c r="L63" i="27"/>
  <c r="D64" i="27"/>
  <c r="E64" i="27"/>
  <c r="F64" i="27"/>
  <c r="G64" i="27"/>
  <c r="H64" i="27"/>
  <c r="I64" i="27"/>
  <c r="I38" i="27" s="1"/>
  <c r="J64" i="27"/>
  <c r="K64" i="27"/>
  <c r="L64" i="27"/>
  <c r="D65" i="27"/>
  <c r="E65" i="27"/>
  <c r="F65" i="27"/>
  <c r="G65" i="27"/>
  <c r="G39" i="27" s="1"/>
  <c r="H65" i="27"/>
  <c r="H39" i="27" s="1"/>
  <c r="I65" i="27"/>
  <c r="J65" i="27"/>
  <c r="K65" i="27"/>
  <c r="K39" i="27" s="1"/>
  <c r="L65" i="27"/>
  <c r="D66" i="27"/>
  <c r="E66" i="27"/>
  <c r="E40" i="27" s="1"/>
  <c r="F66" i="27"/>
  <c r="G66" i="27"/>
  <c r="G40" i="27" s="1"/>
  <c r="H66" i="27"/>
  <c r="I66" i="27"/>
  <c r="J66" i="27"/>
  <c r="K66" i="27"/>
  <c r="L66" i="27"/>
  <c r="D67" i="27"/>
  <c r="E67" i="27"/>
  <c r="F67" i="27"/>
  <c r="G67" i="27"/>
  <c r="H67" i="27"/>
  <c r="I67" i="27"/>
  <c r="J67" i="27"/>
  <c r="K67" i="27"/>
  <c r="K41" i="27" s="1"/>
  <c r="L67" i="27"/>
  <c r="D68" i="27"/>
  <c r="E68" i="27"/>
  <c r="F68" i="27"/>
  <c r="G68" i="27"/>
  <c r="H68" i="27"/>
  <c r="H42" i="27" s="1"/>
  <c r="I68" i="27"/>
  <c r="I42" i="27" s="1"/>
  <c r="J68" i="27"/>
  <c r="K68" i="27"/>
  <c r="L68" i="27"/>
  <c r="D69" i="27"/>
  <c r="D43" i="27" s="1"/>
  <c r="E69" i="27"/>
  <c r="F69" i="27"/>
  <c r="G69" i="27"/>
  <c r="G43" i="27" s="1"/>
  <c r="H69" i="27"/>
  <c r="H43" i="27" s="1"/>
  <c r="I69" i="27"/>
  <c r="J69" i="27"/>
  <c r="K69" i="27"/>
  <c r="L69" i="27"/>
  <c r="L43" i="27" s="1"/>
  <c r="D70" i="27"/>
  <c r="E70" i="27"/>
  <c r="F70" i="27"/>
  <c r="G70" i="27"/>
  <c r="H70" i="27"/>
  <c r="I70" i="27"/>
  <c r="J70" i="27"/>
  <c r="J44" i="27" s="1"/>
  <c r="K70" i="27"/>
  <c r="L70" i="27"/>
  <c r="D71" i="27"/>
  <c r="E71" i="27"/>
  <c r="F71" i="27"/>
  <c r="G71" i="27"/>
  <c r="H71" i="27"/>
  <c r="I71" i="27"/>
  <c r="J71" i="27"/>
  <c r="K71" i="27"/>
  <c r="L71" i="27"/>
  <c r="L45" i="27" s="1"/>
  <c r="D72" i="27"/>
  <c r="E72" i="27"/>
  <c r="E46" i="27" s="1"/>
  <c r="F72" i="27"/>
  <c r="G72" i="27"/>
  <c r="H72" i="27"/>
  <c r="I72" i="27"/>
  <c r="I46" i="27" s="1"/>
  <c r="J72" i="27"/>
  <c r="K72" i="27"/>
  <c r="L72" i="27"/>
  <c r="D73" i="27"/>
  <c r="E73" i="27"/>
  <c r="F73" i="27"/>
  <c r="G73" i="27"/>
  <c r="G47" i="27" s="1"/>
  <c r="H73" i="27"/>
  <c r="H47" i="27" s="1"/>
  <c r="I73" i="27"/>
  <c r="J73" i="27"/>
  <c r="K73" i="27"/>
  <c r="K47" i="27" s="1"/>
  <c r="L73" i="27"/>
  <c r="D74" i="27"/>
  <c r="E74" i="27"/>
  <c r="E48" i="27" s="1"/>
  <c r="F74" i="27"/>
  <c r="F48" i="27" s="1"/>
  <c r="G74" i="27"/>
  <c r="G48" i="27" s="1"/>
  <c r="H74" i="27"/>
  <c r="I74" i="27"/>
  <c r="J74" i="27"/>
  <c r="K74" i="27"/>
  <c r="L74" i="27"/>
  <c r="D75" i="27"/>
  <c r="E75" i="27"/>
  <c r="F75" i="27"/>
  <c r="G75" i="27"/>
  <c r="H75" i="27"/>
  <c r="I75" i="27"/>
  <c r="J75" i="27"/>
  <c r="K75" i="27"/>
  <c r="K49" i="27" s="1"/>
  <c r="L75" i="27"/>
  <c r="L49" i="27" s="1"/>
  <c r="D76" i="27"/>
  <c r="E76" i="27"/>
  <c r="E50" i="27" s="1"/>
  <c r="F76" i="27"/>
  <c r="G76" i="27"/>
  <c r="H76" i="27"/>
  <c r="H50" i="27" s="1"/>
  <c r="I76" i="27"/>
  <c r="J76" i="27"/>
  <c r="J50" i="27" s="1"/>
  <c r="K76" i="27"/>
  <c r="L76" i="27"/>
  <c r="D77" i="27"/>
  <c r="D51" i="27" s="1"/>
  <c r="E77" i="27"/>
  <c r="F77" i="27"/>
  <c r="G77" i="27"/>
  <c r="G51" i="27" s="1"/>
  <c r="H77" i="27"/>
  <c r="H51" i="27" s="1"/>
  <c r="I77" i="27"/>
  <c r="I51" i="27" s="1"/>
  <c r="J77" i="27"/>
  <c r="K77" i="27"/>
  <c r="L77" i="27"/>
  <c r="L51" i="27" s="1"/>
  <c r="D78" i="27"/>
  <c r="E78" i="27"/>
  <c r="E52" i="27" s="1"/>
  <c r="F78" i="27"/>
  <c r="G78" i="27"/>
  <c r="H78" i="27"/>
  <c r="I78" i="27"/>
  <c r="J78" i="27"/>
  <c r="K78" i="27"/>
  <c r="L78" i="27"/>
  <c r="D79" i="27"/>
  <c r="E79" i="27"/>
  <c r="F79" i="27"/>
  <c r="G79" i="27"/>
  <c r="H79" i="27"/>
  <c r="I79" i="27"/>
  <c r="J79" i="27"/>
  <c r="K79" i="27"/>
  <c r="L79" i="27"/>
  <c r="D80" i="27"/>
  <c r="E80" i="27"/>
  <c r="E54" i="27" s="1"/>
  <c r="F80" i="27"/>
  <c r="G80" i="27"/>
  <c r="H80" i="27"/>
  <c r="I80" i="27"/>
  <c r="I54" i="27" s="1"/>
  <c r="J80" i="27"/>
  <c r="K80" i="27"/>
  <c r="L80" i="27"/>
  <c r="D81" i="27"/>
  <c r="E81" i="27"/>
  <c r="F81" i="27"/>
  <c r="F55" i="27" s="1"/>
  <c r="G81" i="27"/>
  <c r="G55" i="27" s="1"/>
  <c r="H81" i="27"/>
  <c r="H55" i="27" s="1"/>
  <c r="I81" i="27"/>
  <c r="J81" i="27"/>
  <c r="K81" i="27"/>
  <c r="K55" i="27" s="1"/>
  <c r="L81" i="27"/>
  <c r="C64" i="27"/>
  <c r="C65" i="27"/>
  <c r="C66" i="27"/>
  <c r="C67" i="27"/>
  <c r="C41" i="27" s="1"/>
  <c r="C68" i="27"/>
  <c r="C69" i="27"/>
  <c r="C70" i="27"/>
  <c r="C71" i="27"/>
  <c r="C45" i="27" s="1"/>
  <c r="C72" i="27"/>
  <c r="C73" i="27"/>
  <c r="C74" i="27"/>
  <c r="C75" i="27"/>
  <c r="C49" i="27" s="1"/>
  <c r="C76" i="27"/>
  <c r="C77" i="27"/>
  <c r="C78" i="27"/>
  <c r="C79" i="27"/>
  <c r="C80" i="27"/>
  <c r="C81" i="27"/>
  <c r="E44" i="27"/>
  <c r="D45" i="27"/>
  <c r="D53" i="27"/>
  <c r="L53" i="27"/>
  <c r="F39" i="27"/>
  <c r="C51" i="27"/>
  <c r="B88" i="27"/>
  <c r="B62" i="27"/>
  <c r="B111" i="27"/>
  <c r="B110" i="27"/>
  <c r="B109" i="27"/>
  <c r="B85" i="27"/>
  <c r="B84" i="27"/>
  <c r="B83" i="27"/>
  <c r="B82" i="27"/>
  <c r="B55" i="27"/>
  <c r="F54" i="27"/>
  <c r="B54" i="27"/>
  <c r="B53" i="27"/>
  <c r="B52" i="27"/>
  <c r="B51" i="27"/>
  <c r="B50" i="27"/>
  <c r="B49" i="27"/>
  <c r="B48" i="27"/>
  <c r="B47" i="27"/>
  <c r="F46" i="27"/>
  <c r="B46" i="27"/>
  <c r="B45" i="27"/>
  <c r="B44" i="27"/>
  <c r="B43" i="27"/>
  <c r="J42" i="27"/>
  <c r="B42" i="27"/>
  <c r="B41" i="27"/>
  <c r="B40" i="27"/>
  <c r="B39" i="27"/>
  <c r="B38" i="27"/>
  <c r="B37" i="27"/>
  <c r="B56" i="27" s="1"/>
  <c r="L48" i="27" l="1"/>
  <c r="G45" i="27"/>
  <c r="L40" i="27"/>
  <c r="F110" i="27"/>
  <c r="E42" i="27"/>
  <c r="E111" i="27"/>
  <c r="K38" i="27"/>
  <c r="I43" i="27"/>
  <c r="C50" i="27"/>
  <c r="L55" i="27"/>
  <c r="D55" i="27"/>
  <c r="L47" i="27"/>
  <c r="D47" i="27"/>
  <c r="G44" i="27"/>
  <c r="L39" i="27"/>
  <c r="I108" i="27"/>
  <c r="C109" i="27"/>
  <c r="K109" i="27"/>
  <c r="C111" i="27"/>
  <c r="K111" i="27"/>
  <c r="E53" i="27"/>
  <c r="J48" i="27"/>
  <c r="E45" i="27"/>
  <c r="K50" i="27"/>
  <c r="B59" i="27"/>
  <c r="G37" i="27"/>
  <c r="D108" i="27"/>
  <c r="G88" i="27"/>
  <c r="K108" i="27"/>
  <c r="L108" i="27"/>
  <c r="E108" i="27"/>
  <c r="C42" i="27"/>
  <c r="G109" i="27"/>
  <c r="F43" i="27"/>
  <c r="D48" i="27"/>
  <c r="G53" i="27"/>
  <c r="F51" i="27"/>
  <c r="K46" i="27"/>
  <c r="B58" i="27"/>
  <c r="K51" i="27"/>
  <c r="E49" i="27"/>
  <c r="K83" i="27"/>
  <c r="E41" i="27"/>
  <c r="I82" i="27"/>
  <c r="F37" i="27"/>
  <c r="J39" i="27"/>
  <c r="H109" i="27"/>
  <c r="F41" i="27"/>
  <c r="H44" i="27"/>
  <c r="F45" i="27"/>
  <c r="J47" i="27"/>
  <c r="F49" i="27"/>
  <c r="J110" i="27"/>
  <c r="H52" i="27"/>
  <c r="F111" i="27"/>
  <c r="L111" i="27"/>
  <c r="J111" i="27"/>
  <c r="B57" i="27"/>
  <c r="C46" i="27"/>
  <c r="F53" i="27"/>
  <c r="H85" i="27"/>
  <c r="I84" i="27"/>
  <c r="G62" i="27"/>
  <c r="C85" i="27"/>
  <c r="D39" i="27"/>
  <c r="L50" i="27"/>
  <c r="G85" i="27"/>
  <c r="I62" i="27"/>
  <c r="I109" i="27"/>
  <c r="E109" i="27"/>
  <c r="C44" i="27"/>
  <c r="K44" i="27"/>
  <c r="I45" i="27"/>
  <c r="E47" i="27"/>
  <c r="K48" i="27"/>
  <c r="G110" i="27"/>
  <c r="E110" i="27"/>
  <c r="C52" i="27"/>
  <c r="I53" i="27"/>
  <c r="G111" i="27"/>
  <c r="E55" i="27"/>
  <c r="B36" i="27"/>
  <c r="G82" i="27"/>
  <c r="L54" i="27"/>
  <c r="D54" i="27"/>
  <c r="F85" i="27"/>
  <c r="L46" i="27"/>
  <c r="D46" i="27"/>
  <c r="J83" i="27"/>
  <c r="L62" i="27"/>
  <c r="D38" i="27"/>
  <c r="E82" i="27"/>
  <c r="H88" i="27"/>
  <c r="D40" i="27"/>
  <c r="D44" i="27"/>
  <c r="J45" i="27"/>
  <c r="H46" i="27"/>
  <c r="F47" i="27"/>
  <c r="J49" i="27"/>
  <c r="D111" i="27"/>
  <c r="J53" i="27"/>
  <c r="C108" i="27"/>
  <c r="J88" i="27"/>
  <c r="J55" i="27"/>
  <c r="K85" i="27"/>
  <c r="D42" i="27"/>
  <c r="E84" i="27"/>
  <c r="F88" i="27"/>
  <c r="L85" i="27"/>
  <c r="D85" i="27"/>
  <c r="G83" i="27"/>
  <c r="J62" i="27"/>
  <c r="L42" i="27"/>
  <c r="H110" i="27"/>
  <c r="C82" i="27"/>
  <c r="G108" i="27"/>
  <c r="F109" i="27"/>
  <c r="F108" i="27"/>
  <c r="D109" i="27"/>
  <c r="E39" i="27"/>
  <c r="C88" i="27"/>
  <c r="H54" i="27"/>
  <c r="D50" i="27"/>
  <c r="H38" i="27"/>
  <c r="E37" i="27"/>
  <c r="G84" i="27"/>
  <c r="K43" i="27"/>
  <c r="J40" i="27"/>
  <c r="L38" i="27"/>
  <c r="F40" i="27"/>
  <c r="F44" i="27"/>
  <c r="I37" i="27"/>
  <c r="H108" i="27"/>
  <c r="I110" i="27"/>
  <c r="K52" i="27"/>
  <c r="I88" i="27"/>
  <c r="D49" i="27"/>
  <c r="E62" i="27"/>
  <c r="G38" i="27"/>
  <c r="G56" i="27" s="1"/>
  <c r="J52" i="2" s="1"/>
  <c r="L37" i="27"/>
  <c r="H53" i="27"/>
  <c r="C38" i="27"/>
  <c r="C84" i="27"/>
  <c r="F83" i="27"/>
  <c r="J37" i="27"/>
  <c r="K62" i="27"/>
  <c r="I49" i="27"/>
  <c r="F82" i="27"/>
  <c r="J84" i="27"/>
  <c r="D62" i="27"/>
  <c r="J41" i="27"/>
  <c r="F84" i="27"/>
  <c r="J52" i="27"/>
  <c r="I41" i="27"/>
  <c r="H49" i="27"/>
  <c r="I48" i="27"/>
  <c r="G42" i="27"/>
  <c r="H41" i="27"/>
  <c r="C110" i="27"/>
  <c r="K88" i="27"/>
  <c r="L88" i="27"/>
  <c r="E38" i="27"/>
  <c r="L109" i="27"/>
  <c r="H111" i="27"/>
  <c r="E88" i="27"/>
  <c r="C48" i="27"/>
  <c r="C40" i="27"/>
  <c r="D88" i="27"/>
  <c r="F38" i="27"/>
  <c r="G54" i="27"/>
  <c r="G46" i="27"/>
  <c r="H45" i="27"/>
  <c r="I44" i="27"/>
  <c r="L41" i="27"/>
  <c r="D41" i="27"/>
  <c r="H37" i="27"/>
  <c r="F62" i="27"/>
  <c r="G41" i="27"/>
  <c r="G50" i="27"/>
  <c r="I52" i="27"/>
  <c r="K54" i="27"/>
  <c r="H82" i="27"/>
  <c r="H84" i="27"/>
  <c r="J51" i="27"/>
  <c r="K82" i="27"/>
  <c r="H62" i="27"/>
  <c r="J82" i="27"/>
  <c r="K42" i="27"/>
  <c r="J43" i="27"/>
  <c r="D37" i="27"/>
  <c r="E85" i="27"/>
  <c r="I83" i="27"/>
  <c r="J46" i="27"/>
  <c r="L44" i="27"/>
  <c r="J38" i="27"/>
  <c r="I40" i="27"/>
  <c r="L82" i="27"/>
  <c r="D82" i="27"/>
  <c r="C62" i="27"/>
  <c r="C54" i="27"/>
  <c r="C83" i="27"/>
  <c r="K110" i="27"/>
  <c r="I111" i="27"/>
  <c r="I39" i="27"/>
  <c r="I56" i="27" s="1"/>
  <c r="L52" i="2" s="1"/>
  <c r="L52" i="27"/>
  <c r="L59" i="27" s="1"/>
  <c r="D110" i="27"/>
  <c r="L110" i="27"/>
  <c r="E51" i="27"/>
  <c r="F50" i="27"/>
  <c r="D52" i="27"/>
  <c r="J108" i="27"/>
  <c r="J109" i="27"/>
  <c r="K45" i="27"/>
  <c r="I55" i="27"/>
  <c r="J54" i="27"/>
  <c r="G49" i="27"/>
  <c r="H48" i="27"/>
  <c r="I47" i="27"/>
  <c r="E43" i="27"/>
  <c r="H40" i="27"/>
  <c r="K37" i="27"/>
  <c r="K56" i="27" s="1"/>
  <c r="C43" i="27"/>
  <c r="C55" i="27"/>
  <c r="C47" i="27"/>
  <c r="C39" i="27"/>
  <c r="C37" i="27"/>
  <c r="K53" i="27"/>
  <c r="E83" i="27"/>
  <c r="K84" i="27"/>
  <c r="I85" i="27"/>
  <c r="I50" i="27"/>
  <c r="D83" i="27"/>
  <c r="K40" i="27"/>
  <c r="F42" i="27"/>
  <c r="F52" i="27"/>
  <c r="F59" i="27" s="1"/>
  <c r="D84" i="27"/>
  <c r="L84" i="27"/>
  <c r="J85" i="27"/>
  <c r="G52" i="27"/>
  <c r="L83" i="27"/>
  <c r="H83" i="27"/>
  <c r="C53" i="27"/>
  <c r="E59" i="27" l="1"/>
  <c r="H58" i="27"/>
  <c r="K54" i="2" s="1"/>
  <c r="D56" i="27"/>
  <c r="G52" i="2" s="1"/>
  <c r="E57" i="27"/>
  <c r="H53" i="2" s="1"/>
  <c r="B30" i="27"/>
  <c r="B114" i="27"/>
  <c r="C58" i="27"/>
  <c r="F54" i="2" s="1"/>
  <c r="J56" i="27"/>
  <c r="M52" i="2" s="1"/>
  <c r="B116" i="27"/>
  <c r="F56" i="27"/>
  <c r="I52" i="2" s="1"/>
  <c r="E58" i="27"/>
  <c r="H54" i="2" s="1"/>
  <c r="C56" i="27"/>
  <c r="F52" i="2" s="1"/>
  <c r="F60" i="2" s="1"/>
  <c r="B115" i="27"/>
  <c r="L56" i="27"/>
  <c r="B117" i="27"/>
  <c r="H56" i="27"/>
  <c r="K52" i="2" s="1"/>
  <c r="C57" i="27"/>
  <c r="F53" i="2" s="1"/>
  <c r="D57" i="27"/>
  <c r="G53" i="2" s="1"/>
  <c r="F57" i="27"/>
  <c r="I53" i="2" s="1"/>
  <c r="H59" i="27"/>
  <c r="E56" i="27"/>
  <c r="H52" i="2" s="1"/>
  <c r="J59" i="27"/>
  <c r="K59" i="27"/>
  <c r="K57" i="27"/>
  <c r="D36" i="27"/>
  <c r="D30" i="27" s="1"/>
  <c r="D31" i="27" s="1"/>
  <c r="L36" i="27"/>
  <c r="H36" i="27"/>
  <c r="J57" i="27"/>
  <c r="M53" i="2" s="1"/>
  <c r="G36" i="27"/>
  <c r="G59" i="27"/>
  <c r="L58" i="27"/>
  <c r="L57" i="27"/>
  <c r="I57" i="27"/>
  <c r="L53" i="2" s="1"/>
  <c r="I36" i="27"/>
  <c r="I59" i="27"/>
  <c r="I58" i="27"/>
  <c r="G57" i="27"/>
  <c r="K36" i="27"/>
  <c r="H57" i="27"/>
  <c r="K53" i="2" s="1"/>
  <c r="C59" i="27"/>
  <c r="D59" i="27"/>
  <c r="E36" i="27"/>
  <c r="J36" i="27"/>
  <c r="J30" i="27" s="1"/>
  <c r="J31" i="27" s="1"/>
  <c r="J58" i="27"/>
  <c r="M54" i="2" s="1"/>
  <c r="D58" i="27"/>
  <c r="G54" i="2" s="1"/>
  <c r="C36" i="27"/>
  <c r="C30" i="27" s="1"/>
  <c r="C31" i="27" s="1"/>
  <c r="F36" i="27"/>
  <c r="F30" i="27" s="1"/>
  <c r="F31" i="27" s="1"/>
  <c r="G58" i="27"/>
  <c r="J54" i="2" s="1"/>
  <c r="F58" i="27"/>
  <c r="I54" i="2" s="1"/>
  <c r="K58" i="27"/>
  <c r="E116" i="27" l="1"/>
  <c r="E30" i="27"/>
  <c r="E31" i="27" s="1"/>
  <c r="K114" i="27"/>
  <c r="K30" i="27"/>
  <c r="K31" i="27" s="1"/>
  <c r="I114" i="27"/>
  <c r="I30" i="27"/>
  <c r="I31" i="27" s="1"/>
  <c r="G114" i="27"/>
  <c r="G30" i="27"/>
  <c r="G31" i="27" s="1"/>
  <c r="H117" i="27"/>
  <c r="H30" i="27"/>
  <c r="H31" i="27" s="1"/>
  <c r="L114" i="27"/>
  <c r="L30" i="27"/>
  <c r="L31" i="27" s="1"/>
  <c r="B31" i="27"/>
  <c r="F114" i="27"/>
  <c r="J114" i="27"/>
  <c r="I117" i="27"/>
  <c r="L117" i="27"/>
  <c r="G115" i="27"/>
  <c r="J53" i="2"/>
  <c r="I116" i="27"/>
  <c r="L54" i="2"/>
  <c r="H116" i="27"/>
  <c r="H115" i="27"/>
  <c r="D115" i="27"/>
  <c r="H114" i="27"/>
  <c r="I115" i="27"/>
  <c r="L115" i="27"/>
  <c r="L116" i="27"/>
  <c r="D116" i="27"/>
  <c r="D117" i="27"/>
  <c r="D114" i="27"/>
  <c r="G117" i="27"/>
  <c r="F116" i="27"/>
  <c r="G116" i="27"/>
  <c r="E115" i="27"/>
  <c r="C115" i="27"/>
  <c r="F117" i="27"/>
  <c r="E117" i="27"/>
  <c r="E114" i="27"/>
  <c r="J116" i="27"/>
  <c r="K115" i="27"/>
  <c r="K116" i="27"/>
  <c r="J117" i="27"/>
  <c r="J115" i="27"/>
  <c r="K117" i="27"/>
  <c r="C116" i="27"/>
  <c r="C114" i="27"/>
  <c r="C117" i="27"/>
  <c r="F115" i="27"/>
  <c r="H21" i="11" l="1"/>
  <c r="G21" i="11"/>
  <c r="F21" i="11"/>
  <c r="E21" i="11"/>
  <c r="D21" i="11"/>
  <c r="R21" i="11"/>
  <c r="Q21" i="11"/>
  <c r="P21" i="11"/>
  <c r="O21" i="11"/>
  <c r="N21" i="11"/>
  <c r="D70" i="2" l="1"/>
  <c r="E70" i="2"/>
  <c r="F70" i="2"/>
  <c r="G70" i="2"/>
  <c r="H70" i="2"/>
  <c r="I70" i="2"/>
  <c r="J70" i="2"/>
  <c r="K70" i="2"/>
  <c r="L70" i="2"/>
  <c r="M70" i="2"/>
  <c r="D71" i="2"/>
  <c r="E71" i="2"/>
  <c r="F71" i="2"/>
  <c r="G71" i="2"/>
  <c r="H71" i="2"/>
  <c r="I71" i="2"/>
  <c r="J71" i="2"/>
  <c r="K71" i="2"/>
  <c r="L71" i="2"/>
  <c r="M71" i="2"/>
  <c r="D72" i="2"/>
  <c r="E72" i="2"/>
  <c r="F72" i="2"/>
  <c r="G72" i="2"/>
  <c r="H72" i="2"/>
  <c r="I72" i="2"/>
  <c r="J72" i="2"/>
  <c r="K72" i="2"/>
  <c r="L72" i="2"/>
  <c r="M72" i="2"/>
  <c r="D73" i="2"/>
  <c r="E73" i="2"/>
  <c r="F73" i="2"/>
  <c r="G73" i="2"/>
  <c r="H73" i="2"/>
  <c r="I73" i="2"/>
  <c r="J73" i="2"/>
  <c r="K73" i="2"/>
  <c r="L73" i="2"/>
  <c r="M73" i="2"/>
  <c r="D74" i="2"/>
  <c r="E74" i="2"/>
  <c r="F74" i="2"/>
  <c r="G74" i="2"/>
  <c r="H74" i="2"/>
  <c r="I74" i="2"/>
  <c r="J74" i="2"/>
  <c r="K74" i="2"/>
  <c r="L74" i="2"/>
  <c r="M74" i="2"/>
  <c r="C71" i="2"/>
  <c r="C72" i="2"/>
  <c r="C73" i="2"/>
  <c r="C74" i="2"/>
  <c r="C70" i="2"/>
  <c r="F63" i="2"/>
  <c r="G63" i="2"/>
  <c r="H63" i="2"/>
  <c r="I63" i="2"/>
  <c r="J63" i="2"/>
  <c r="K63" i="2"/>
  <c r="L63" i="2"/>
  <c r="M63" i="2"/>
  <c r="E61" i="2"/>
  <c r="E62" i="2"/>
  <c r="E63" i="2"/>
  <c r="D61" i="2"/>
  <c r="D62" i="2"/>
  <c r="D63" i="2"/>
  <c r="C61" i="2"/>
  <c r="C62" i="2"/>
  <c r="C63" i="2"/>
  <c r="C60" i="2"/>
  <c r="E60" i="2"/>
  <c r="D60" i="2"/>
  <c r="E64" i="2" l="1"/>
  <c r="C64" i="2"/>
  <c r="D64" i="2"/>
  <c r="X5" i="11"/>
  <c r="C5" i="11" s="1"/>
  <c r="X6" i="11"/>
  <c r="C6" i="11" s="1"/>
  <c r="X7" i="11"/>
  <c r="C7" i="11" s="1"/>
  <c r="M7" i="11" s="1"/>
  <c r="X8" i="11"/>
  <c r="C8" i="11" s="1"/>
  <c r="M6" i="11"/>
  <c r="M8" i="11"/>
  <c r="X4" i="11"/>
  <c r="C4" i="11" s="1"/>
  <c r="M5" i="11" l="1"/>
  <c r="M4" i="11"/>
  <c r="E9" i="11" l="1"/>
  <c r="D9" i="11"/>
  <c r="G60" i="2" l="1"/>
  <c r="H60" i="2"/>
  <c r="I60" i="2"/>
  <c r="J60" i="2"/>
  <c r="K60" i="2"/>
  <c r="L60" i="2"/>
  <c r="M60" i="2"/>
  <c r="F61" i="2"/>
  <c r="G61" i="2"/>
  <c r="H61" i="2"/>
  <c r="I61" i="2"/>
  <c r="J61" i="2"/>
  <c r="K61" i="2"/>
  <c r="L61" i="2"/>
  <c r="M61" i="2"/>
  <c r="F62" i="2"/>
  <c r="G62" i="2"/>
  <c r="H62" i="2"/>
  <c r="I62" i="2"/>
  <c r="J62" i="2"/>
  <c r="K62" i="2"/>
  <c r="L62" i="2"/>
  <c r="M62" i="2"/>
  <c r="I64" i="2" l="1"/>
  <c r="F64" i="2"/>
  <c r="L64" i="2"/>
  <c r="K64" i="2"/>
  <c r="M64" i="2"/>
  <c r="H64" i="2"/>
  <c r="J64" i="2"/>
  <c r="G64" i="2"/>
  <c r="F9" i="11"/>
  <c r="J9" i="11" s="1"/>
  <c r="H19" i="11"/>
  <c r="R19" i="11" s="1"/>
  <c r="G19" i="11"/>
  <c r="F19" i="11"/>
  <c r="J19" i="11" s="1"/>
  <c r="E19" i="11"/>
  <c r="O19" i="11" s="1"/>
  <c r="D19" i="11"/>
  <c r="H18" i="11"/>
  <c r="R18" i="11" s="1"/>
  <c r="G18" i="11"/>
  <c r="F18" i="11"/>
  <c r="J18" i="11" s="1"/>
  <c r="E18" i="11"/>
  <c r="O18" i="11" s="1"/>
  <c r="D18" i="11"/>
  <c r="N18" i="11" s="1"/>
  <c r="H17" i="11"/>
  <c r="R17" i="11" s="1"/>
  <c r="G17" i="11"/>
  <c r="F17" i="11"/>
  <c r="J17" i="11" s="1"/>
  <c r="E17" i="11"/>
  <c r="O17" i="11" s="1"/>
  <c r="D17" i="11"/>
  <c r="N17" i="11" s="1"/>
  <c r="H16" i="11"/>
  <c r="R16" i="11" s="1"/>
  <c r="G16" i="11"/>
  <c r="F16" i="11"/>
  <c r="J16" i="11" s="1"/>
  <c r="E16" i="11"/>
  <c r="O16" i="11" s="1"/>
  <c r="D16" i="11"/>
  <c r="N16" i="11" s="1"/>
  <c r="H15" i="11"/>
  <c r="R15" i="11" s="1"/>
  <c r="G15" i="11"/>
  <c r="F15" i="11"/>
  <c r="J15" i="11" s="1"/>
  <c r="E15" i="11"/>
  <c r="O15" i="11" s="1"/>
  <c r="D15" i="11"/>
  <c r="H14" i="11"/>
  <c r="R14" i="11" s="1"/>
  <c r="G14" i="11"/>
  <c r="F14" i="11"/>
  <c r="J14" i="11" s="1"/>
  <c r="E14" i="11"/>
  <c r="O14" i="11" s="1"/>
  <c r="D14" i="11"/>
  <c r="H13" i="11"/>
  <c r="R13" i="11" s="1"/>
  <c r="G13" i="11"/>
  <c r="F13" i="11"/>
  <c r="J13" i="11" s="1"/>
  <c r="E13" i="11"/>
  <c r="O13" i="11" s="1"/>
  <c r="D13" i="11"/>
  <c r="H12" i="11"/>
  <c r="R12" i="11" s="1"/>
  <c r="G12" i="11"/>
  <c r="F12" i="11"/>
  <c r="J12" i="11" s="1"/>
  <c r="E12" i="11"/>
  <c r="O12" i="11" s="1"/>
  <c r="D12" i="11"/>
  <c r="N12" i="11" s="1"/>
  <c r="H11" i="11"/>
  <c r="R11" i="11" s="1"/>
  <c r="G11" i="11"/>
  <c r="F11" i="11"/>
  <c r="J11" i="11" s="1"/>
  <c r="E11" i="11"/>
  <c r="O11" i="11" s="1"/>
  <c r="D11" i="11"/>
  <c r="H10" i="11"/>
  <c r="R10" i="11" s="1"/>
  <c r="G10" i="11"/>
  <c r="F10" i="11"/>
  <c r="J10" i="11" s="1"/>
  <c r="E10" i="11"/>
  <c r="O10" i="11" s="1"/>
  <c r="D10" i="11"/>
  <c r="N10" i="11" s="1"/>
  <c r="H9" i="11"/>
  <c r="R9" i="11" s="1"/>
  <c r="G9" i="11"/>
  <c r="O9" i="11"/>
  <c r="N9" i="11"/>
  <c r="H8" i="11"/>
  <c r="G8" i="11"/>
  <c r="F8" i="11"/>
  <c r="E8" i="11"/>
  <c r="D8" i="11"/>
  <c r="H7" i="11"/>
  <c r="G7" i="11"/>
  <c r="F7" i="11"/>
  <c r="E7" i="11"/>
  <c r="D7" i="11"/>
  <c r="H6" i="11"/>
  <c r="G6" i="11"/>
  <c r="F6" i="11"/>
  <c r="E6" i="11"/>
  <c r="D6" i="11"/>
  <c r="H5" i="11"/>
  <c r="G5" i="11"/>
  <c r="F5" i="11"/>
  <c r="E5" i="11"/>
  <c r="D5" i="11"/>
  <c r="J4" i="11"/>
  <c r="H4" i="11"/>
  <c r="G4" i="11"/>
  <c r="F4" i="11"/>
  <c r="E4" i="11"/>
  <c r="D4" i="11"/>
  <c r="Q19" i="11" l="1"/>
  <c r="Q11" i="11"/>
  <c r="Q16" i="11"/>
  <c r="I16" i="11"/>
  <c r="Q10" i="11"/>
  <c r="Q18" i="11"/>
  <c r="I18" i="11"/>
  <c r="S18" i="11" s="1"/>
  <c r="Q15" i="11"/>
  <c r="Q9" i="11"/>
  <c r="Q17" i="11"/>
  <c r="I17" i="11"/>
  <c r="S17" i="11" s="1"/>
  <c r="Q12" i="11"/>
  <c r="Q14" i="11"/>
  <c r="I14" i="11"/>
  <c r="I9" i="11"/>
  <c r="P10" i="11"/>
  <c r="P14" i="11"/>
  <c r="P11" i="11"/>
  <c r="I11" i="11"/>
  <c r="P15" i="11"/>
  <c r="I15" i="11"/>
  <c r="P18" i="11"/>
  <c r="P13" i="11"/>
  <c r="I13" i="11"/>
  <c r="P17" i="11"/>
  <c r="P12" i="11"/>
  <c r="I12" i="11"/>
  <c r="P16" i="11"/>
  <c r="P19" i="11"/>
  <c r="I19" i="11"/>
  <c r="S19" i="11" s="1"/>
  <c r="P9" i="11"/>
  <c r="Q13" i="11"/>
  <c r="R20" i="11"/>
  <c r="I10" i="11"/>
  <c r="G20" i="11"/>
  <c r="Q20" i="11" s="1"/>
  <c r="F20" i="11"/>
  <c r="P20" i="11" s="1"/>
  <c r="E20" i="11"/>
  <c r="O20" i="11" s="1"/>
  <c r="D20" i="11"/>
  <c r="N20" i="11" s="1"/>
  <c r="N13" i="11"/>
  <c r="N15" i="11"/>
  <c r="N11" i="11"/>
  <c r="N19" i="11"/>
  <c r="N14" i="11"/>
  <c r="S10" i="11" l="1"/>
  <c r="S12" i="11"/>
  <c r="S13" i="11"/>
  <c r="S15" i="11"/>
  <c r="S11" i="11"/>
  <c r="S9" i="11"/>
  <c r="S14" i="11"/>
  <c r="S16" i="11"/>
  <c r="S21" i="11"/>
</calcChain>
</file>

<file path=xl/sharedStrings.xml><?xml version="1.0" encoding="utf-8"?>
<sst xmlns="http://schemas.openxmlformats.org/spreadsheetml/2006/main" count="833" uniqueCount="197">
  <si>
    <t>（１）総人口</t>
    <rPh sb="3" eb="6">
      <t>ソウジンコウ</t>
    </rPh>
    <phoneticPr fontId="18"/>
  </si>
  <si>
    <t>将来推計人口</t>
    <rPh sb="0" eb="2">
      <t>ショウライ</t>
    </rPh>
    <rPh sb="2" eb="4">
      <t>スイケイ</t>
    </rPh>
    <rPh sb="4" eb="6">
      <t>ジンコウ</t>
    </rPh>
    <phoneticPr fontId="18"/>
  </si>
  <si>
    <t>2010年
平成22年</t>
    <rPh sb="4" eb="5">
      <t>ネン</t>
    </rPh>
    <rPh sb="6" eb="8">
      <t>ヘイセイ</t>
    </rPh>
    <rPh sb="10" eb="11">
      <t>ネン</t>
    </rPh>
    <phoneticPr fontId="18"/>
  </si>
  <si>
    <t>2015年
平成27年</t>
    <rPh sb="4" eb="5">
      <t>ネン</t>
    </rPh>
    <rPh sb="6" eb="8">
      <t>ヘイセイ</t>
    </rPh>
    <rPh sb="10" eb="11">
      <t>ネン</t>
    </rPh>
    <phoneticPr fontId="18"/>
  </si>
  <si>
    <t>2020年
令和2年</t>
    <rPh sb="5" eb="7">
      <t>レイワ</t>
    </rPh>
    <rPh sb="8" eb="9">
      <t>ネン</t>
    </rPh>
    <phoneticPr fontId="18"/>
  </si>
  <si>
    <t>2025年
令和7年</t>
    <rPh sb="6" eb="8">
      <t>レイワ</t>
    </rPh>
    <rPh sb="9" eb="10">
      <t>ネン</t>
    </rPh>
    <phoneticPr fontId="18"/>
  </si>
  <si>
    <t>2030年
令和12年</t>
    <rPh sb="6" eb="8">
      <t>レイワ</t>
    </rPh>
    <rPh sb="10" eb="11">
      <t>ネン</t>
    </rPh>
    <phoneticPr fontId="18"/>
  </si>
  <si>
    <t>2035年
令和17年</t>
    <rPh sb="6" eb="8">
      <t>レイワ</t>
    </rPh>
    <rPh sb="10" eb="11">
      <t>ネン</t>
    </rPh>
    <phoneticPr fontId="18"/>
  </si>
  <si>
    <t>2040年
令和22年</t>
    <rPh sb="6" eb="8">
      <t>レイワ</t>
    </rPh>
    <rPh sb="10" eb="11">
      <t>ネン</t>
    </rPh>
    <phoneticPr fontId="18"/>
  </si>
  <si>
    <t>2045年
令和27年</t>
    <rPh sb="6" eb="8">
      <t>レイワ</t>
    </rPh>
    <rPh sb="10" eb="11">
      <t>ネン</t>
    </rPh>
    <phoneticPr fontId="18"/>
  </si>
  <si>
    <t>2050年
令和32年</t>
    <rPh sb="6" eb="8">
      <t>レイワ</t>
    </rPh>
    <rPh sb="10" eb="11">
      <t>ネン</t>
    </rPh>
    <phoneticPr fontId="18"/>
  </si>
  <si>
    <t>2055年
令和37年</t>
    <rPh sb="6" eb="8">
      <t>レイワ</t>
    </rPh>
    <rPh sb="10" eb="11">
      <t>ネン</t>
    </rPh>
    <phoneticPr fontId="18"/>
  </si>
  <si>
    <t>2060年
令和42年</t>
    <rPh sb="6" eb="8">
      <t>レイワ</t>
    </rPh>
    <rPh sb="10" eb="11">
      <t>ネン</t>
    </rPh>
    <phoneticPr fontId="18"/>
  </si>
  <si>
    <t>社人研推計</t>
    <rPh sb="0" eb="3">
      <t>シャジンケン</t>
    </rPh>
    <rPh sb="3" eb="5">
      <t>スイケイ</t>
    </rPh>
    <phoneticPr fontId="18"/>
  </si>
  <si>
    <t>※平成22年(2010)、平成27年(2015)、令和2年（2020）は国勢調査による現況値</t>
    <rPh sb="1" eb="3">
      <t>ヘイセイ</t>
    </rPh>
    <rPh sb="5" eb="6">
      <t>ネン</t>
    </rPh>
    <rPh sb="13" eb="15">
      <t>ヘイセイ</t>
    </rPh>
    <rPh sb="17" eb="18">
      <t>ネン</t>
    </rPh>
    <rPh sb="25" eb="27">
      <t>レイワ</t>
    </rPh>
    <rPh sb="36" eb="38">
      <t>コクセイ</t>
    </rPh>
    <rPh sb="38" eb="40">
      <t>チョウサ</t>
    </rPh>
    <rPh sb="43" eb="45">
      <t>ゲンキョウ</t>
    </rPh>
    <rPh sb="45" eb="46">
      <t>チ</t>
    </rPh>
    <phoneticPr fontId="18"/>
  </si>
  <si>
    <t>※社人研推計は、「国立社会保障・人口問題研究所」が平成27（2015）年の国勢調査を基に算出した「日本の地域別将来推計人口（平成30（2018）年推計）」の推計結果。</t>
    <rPh sb="1" eb="4">
      <t>シャジンケン</t>
    </rPh>
    <rPh sb="4" eb="6">
      <t>スイケイ</t>
    </rPh>
    <rPh sb="9" eb="11">
      <t>コクリツ</t>
    </rPh>
    <rPh sb="11" eb="13">
      <t>シャカイ</t>
    </rPh>
    <rPh sb="13" eb="15">
      <t>ホショウ</t>
    </rPh>
    <rPh sb="16" eb="18">
      <t>ジンコウ</t>
    </rPh>
    <rPh sb="18" eb="20">
      <t>モンダイ</t>
    </rPh>
    <rPh sb="20" eb="23">
      <t>ケンキュウショ</t>
    </rPh>
    <rPh sb="44" eb="46">
      <t>サンシュツ</t>
    </rPh>
    <rPh sb="78" eb="80">
      <t>スイケイ</t>
    </rPh>
    <rPh sb="80" eb="82">
      <t>ケッカ</t>
    </rPh>
    <phoneticPr fontId="18"/>
  </si>
  <si>
    <r>
      <t>※人口ビジョンは、「南風原町人口ビジョン及び南風原町まち・ひと・しごと創生総合戦略〈改訂版〉」(平成30年12月改訂)の</t>
    </r>
    <r>
      <rPr>
        <sz val="10"/>
        <color rgb="FFFF0000"/>
        <rFont val="ＭＳ ゴシック"/>
        <family val="2"/>
        <charset val="128"/>
      </rPr>
      <t>南風原町の人口推計</t>
    </r>
    <r>
      <rPr>
        <sz val="10"/>
        <color rgb="FFFF0000"/>
        <rFont val="ＭＳ ゴシック"/>
        <family val="3"/>
        <charset val="128"/>
      </rPr>
      <t>で設定している独自推計①の値。</t>
    </r>
    <rPh sb="1" eb="3">
      <t>ジンコウ</t>
    </rPh>
    <rPh sb="10" eb="13">
      <t>ハエバル</t>
    </rPh>
    <rPh sb="13" eb="14">
      <t>チョウ</t>
    </rPh>
    <rPh sb="14" eb="16">
      <t>ジンコウ</t>
    </rPh>
    <rPh sb="20" eb="21">
      <t>オヨ</t>
    </rPh>
    <rPh sb="22" eb="25">
      <t>ハエバル</t>
    </rPh>
    <rPh sb="25" eb="26">
      <t>チョウ</t>
    </rPh>
    <rPh sb="35" eb="37">
      <t>ソウセイ</t>
    </rPh>
    <rPh sb="37" eb="39">
      <t>ソウゴウ</t>
    </rPh>
    <rPh sb="39" eb="41">
      <t>センリャク</t>
    </rPh>
    <rPh sb="42" eb="45">
      <t>カイテイバン</t>
    </rPh>
    <rPh sb="48" eb="50">
      <t>ヘイセイ</t>
    </rPh>
    <rPh sb="52" eb="53">
      <t>ネン</t>
    </rPh>
    <rPh sb="55" eb="56">
      <t>ガツ</t>
    </rPh>
    <rPh sb="56" eb="58">
      <t>カイテイ</t>
    </rPh>
    <rPh sb="70" eb="72">
      <t>セッテイ</t>
    </rPh>
    <rPh sb="76" eb="80">
      <t>ドクジスイケイ</t>
    </rPh>
    <rPh sb="82" eb="83">
      <t>アタイ</t>
    </rPh>
    <phoneticPr fontId="18"/>
  </si>
  <si>
    <t>　</t>
    <phoneticPr fontId="18"/>
  </si>
  <si>
    <t>（２）年齢別人口</t>
    <rPh sb="3" eb="5">
      <t>ネンレイ</t>
    </rPh>
    <rPh sb="5" eb="6">
      <t>ベツ</t>
    </rPh>
    <rPh sb="6" eb="8">
      <t>ジンコウ</t>
    </rPh>
    <phoneticPr fontId="18"/>
  </si>
  <si>
    <t>独自推計による年齢別人口</t>
    <rPh sb="0" eb="2">
      <t>ドクジ</t>
    </rPh>
    <rPh sb="2" eb="4">
      <t>スイケイ</t>
    </rPh>
    <rPh sb="7" eb="9">
      <t>ネンレイ</t>
    </rPh>
    <rPh sb="9" eb="10">
      <t>ベツ</t>
    </rPh>
    <rPh sb="10" eb="12">
      <t>ジンコウ</t>
    </rPh>
    <phoneticPr fontId="18"/>
  </si>
  <si>
    <t>年少人口
(0～14歳)</t>
    <rPh sb="0" eb="2">
      <t>ネンショウ</t>
    </rPh>
    <rPh sb="2" eb="4">
      <t>ジンコウ</t>
    </rPh>
    <rPh sb="10" eb="11">
      <t>サイ</t>
    </rPh>
    <phoneticPr fontId="18"/>
  </si>
  <si>
    <t>生産年齢人口
(15～64歳)</t>
    <rPh sb="0" eb="2">
      <t>セイサン</t>
    </rPh>
    <rPh sb="2" eb="4">
      <t>ネンレイ</t>
    </rPh>
    <rPh sb="4" eb="6">
      <t>ジンコウ</t>
    </rPh>
    <rPh sb="13" eb="14">
      <t>サイ</t>
    </rPh>
    <phoneticPr fontId="18"/>
  </si>
  <si>
    <t>老年人口
(65歳以上)</t>
    <rPh sb="0" eb="2">
      <t>ロウネン</t>
    </rPh>
    <rPh sb="2" eb="4">
      <t>ジンコウ</t>
    </rPh>
    <rPh sb="8" eb="9">
      <t>サイ</t>
    </rPh>
    <rPh sb="9" eb="11">
      <t>イジョウ</t>
    </rPh>
    <phoneticPr fontId="18"/>
  </si>
  <si>
    <t>年齢不詳</t>
    <rPh sb="0" eb="2">
      <t>ネンレイ</t>
    </rPh>
    <rPh sb="2" eb="4">
      <t>フショウ</t>
    </rPh>
    <phoneticPr fontId="18"/>
  </si>
  <si>
    <t>総人口</t>
    <rPh sb="0" eb="3">
      <t>ソウジンコウ</t>
    </rPh>
    <phoneticPr fontId="18"/>
  </si>
  <si>
    <t>割合</t>
    <rPh sb="0" eb="2">
      <t>ワリアイ</t>
    </rPh>
    <phoneticPr fontId="18"/>
  </si>
  <si>
    <t>年少人口（0～14歳）</t>
    <rPh sb="0" eb="2">
      <t>ネンショウ</t>
    </rPh>
    <rPh sb="2" eb="4">
      <t>ジンコウ</t>
    </rPh>
    <rPh sb="9" eb="10">
      <t>サイ</t>
    </rPh>
    <phoneticPr fontId="18"/>
  </si>
  <si>
    <t>生産年齢人口（15～64歳）</t>
    <rPh sb="0" eb="2">
      <t>セイサン</t>
    </rPh>
    <rPh sb="2" eb="4">
      <t>ネンレイ</t>
    </rPh>
    <rPh sb="4" eb="6">
      <t>ジンコウ</t>
    </rPh>
    <rPh sb="12" eb="13">
      <t>サイ</t>
    </rPh>
    <phoneticPr fontId="18"/>
  </si>
  <si>
    <t>老年人口（65歳以上）</t>
    <rPh sb="0" eb="2">
      <t>ロウネン</t>
    </rPh>
    <rPh sb="2" eb="4">
      <t>ジンコウ</t>
    </rPh>
    <rPh sb="7" eb="8">
      <t>サイ</t>
    </rPh>
    <rPh sb="8" eb="10">
      <t>イジョウ</t>
    </rPh>
    <phoneticPr fontId="18"/>
  </si>
  <si>
    <t>グラフ参照用</t>
    <rPh sb="3" eb="6">
      <t>サンショウヨウ</t>
    </rPh>
    <phoneticPr fontId="18"/>
  </si>
  <si>
    <t>一連番号（入力）</t>
    <rPh sb="0" eb="2">
      <t>イチレン</t>
    </rPh>
    <rPh sb="2" eb="4">
      <t>バンゴウ</t>
    </rPh>
    <rPh sb="5" eb="7">
      <t>ニュウリョク</t>
    </rPh>
    <phoneticPr fontId="7"/>
  </si>
  <si>
    <t>都道府県番号</t>
    <rPh sb="0" eb="4">
      <t>トドウフケン</t>
    </rPh>
    <rPh sb="4" eb="6">
      <t>バンゴウ</t>
    </rPh>
    <phoneticPr fontId="7"/>
  </si>
  <si>
    <t>都道府県名</t>
    <rPh sb="0" eb="4">
      <t>トドウフケン</t>
    </rPh>
    <rPh sb="4" eb="5">
      <t>メイ</t>
    </rPh>
    <phoneticPr fontId="7"/>
  </si>
  <si>
    <t>市区町村番号</t>
    <rPh sb="0" eb="4">
      <t>シクチョウソン</t>
    </rPh>
    <rPh sb="4" eb="6">
      <t>バンゴウ</t>
    </rPh>
    <phoneticPr fontId="7"/>
  </si>
  <si>
    <t>市区町村名</t>
    <rPh sb="0" eb="4">
      <t>シクチョウソン</t>
    </rPh>
    <rPh sb="4" eb="5">
      <t>メイ</t>
    </rPh>
    <phoneticPr fontId="7"/>
  </si>
  <si>
    <t>※パターン２（独自推計）は以下のことが可能となっている。</t>
    <rPh sb="7" eb="9">
      <t>ドクジ</t>
    </rPh>
    <rPh sb="9" eb="11">
      <t>スイケイ</t>
    </rPh>
    <rPh sb="13" eb="15">
      <t>イカ</t>
    </rPh>
    <rPh sb="19" eb="21">
      <t>カノウ</t>
    </rPh>
    <phoneticPr fontId="7"/>
  </si>
  <si>
    <t>沖縄県</t>
  </si>
  <si>
    <t>南風原町</t>
  </si>
  <si>
    <t>　・出生について、年齢階級別出生率を用いて推計すること。</t>
    <rPh sb="2" eb="4">
      <t>シュッショウ</t>
    </rPh>
    <rPh sb="9" eb="11">
      <t>ネンレイ</t>
    </rPh>
    <rPh sb="11" eb="14">
      <t>カイキュウベツ</t>
    </rPh>
    <rPh sb="14" eb="17">
      <t>シュッショウリツ</t>
    </rPh>
    <rPh sb="18" eb="19">
      <t>モチ</t>
    </rPh>
    <rPh sb="21" eb="23">
      <t>スイケイ</t>
    </rPh>
    <phoneticPr fontId="7"/>
  </si>
  <si>
    <t>　・移動について、純移動率に加えて移動数を仮定すること。</t>
    <rPh sb="2" eb="4">
      <t>イドウ</t>
    </rPh>
    <rPh sb="9" eb="13">
      <t>ジュンイドウリツ</t>
    </rPh>
    <rPh sb="14" eb="15">
      <t>クワ</t>
    </rPh>
    <rPh sb="17" eb="19">
      <t>イドウ</t>
    </rPh>
    <rPh sb="19" eb="20">
      <t>スウ</t>
    </rPh>
    <rPh sb="21" eb="23">
      <t>カテイ</t>
    </rPh>
    <phoneticPr fontId="7"/>
  </si>
  <si>
    <t>■パターン２（独自推計）■</t>
    <rPh sb="7" eb="9">
      <t>ドクジ</t>
    </rPh>
    <rPh sb="9" eb="11">
      <t>スイケイ</t>
    </rPh>
    <phoneticPr fontId="7"/>
  </si>
  <si>
    <t>●出生率の仮定</t>
    <rPh sb="1" eb="3">
      <t>シュッショウ</t>
    </rPh>
    <rPh sb="3" eb="4">
      <t>リツ</t>
    </rPh>
    <rPh sb="5" eb="7">
      <t>カテイ</t>
    </rPh>
    <phoneticPr fontId="7"/>
  </si>
  <si>
    <t>※下記の（１）（２）のいずれかに仮定値を入力（他方は空白）して推計。（２）の年齢階級別内訳の数値を内訳の和がtfrとなるよう操作することも可。</t>
    <rPh sb="1" eb="3">
      <t>カキ</t>
    </rPh>
    <rPh sb="16" eb="18">
      <t>カテイ</t>
    </rPh>
    <rPh sb="18" eb="19">
      <t>アタイ</t>
    </rPh>
    <rPh sb="20" eb="22">
      <t>ニュウリョク</t>
    </rPh>
    <rPh sb="23" eb="25">
      <t>タホウ</t>
    </rPh>
    <rPh sb="26" eb="28">
      <t>クウハク</t>
    </rPh>
    <rPh sb="31" eb="33">
      <t>スイケイ</t>
    </rPh>
    <rPh sb="38" eb="40">
      <t>ネンレイ</t>
    </rPh>
    <rPh sb="40" eb="43">
      <t>カイキュウベツ</t>
    </rPh>
    <rPh sb="43" eb="45">
      <t>ウチワケ</t>
    </rPh>
    <rPh sb="46" eb="48">
      <t>スウチ</t>
    </rPh>
    <rPh sb="49" eb="51">
      <t>ウチワケ</t>
    </rPh>
    <rPh sb="52" eb="53">
      <t>ワ</t>
    </rPh>
    <rPh sb="62" eb="64">
      <t>ソウサ</t>
    </rPh>
    <rPh sb="69" eb="70">
      <t>カ</t>
    </rPh>
    <phoneticPr fontId="7"/>
  </si>
  <si>
    <t>（１）合計特殊出生率を子ども女性比に換算して推計する場合</t>
    <rPh sb="3" eb="10">
      <t>ゴウケイトクシュシュッショウリツ</t>
    </rPh>
    <rPh sb="11" eb="12">
      <t>コ</t>
    </rPh>
    <rPh sb="14" eb="16">
      <t>ジョセイ</t>
    </rPh>
    <rPh sb="16" eb="17">
      <t>ヒ</t>
    </rPh>
    <rPh sb="18" eb="20">
      <t>カンサン</t>
    </rPh>
    <rPh sb="22" eb="24">
      <t>スイケイ</t>
    </rPh>
    <rPh sb="26" eb="28">
      <t>バアイ</t>
    </rPh>
    <phoneticPr fontId="7"/>
  </si>
  <si>
    <t>合計特殊出生率（ｔｆｒ）</t>
    <rPh sb="0" eb="2">
      <t>ゴウケイ</t>
    </rPh>
    <rPh sb="2" eb="4">
      <t>トクシュ</t>
    </rPh>
    <rPh sb="4" eb="6">
      <t>シュッショウ</t>
    </rPh>
    <rPh sb="6" eb="7">
      <t>リツ</t>
    </rPh>
    <phoneticPr fontId="14"/>
  </si>
  <si>
    <t>（参考）社人研推計の子ども女性比をtfrに換算した場合</t>
    <rPh sb="1" eb="3">
      <t>サンコウ</t>
    </rPh>
    <rPh sb="4" eb="7">
      <t>シャジンケン</t>
    </rPh>
    <rPh sb="7" eb="9">
      <t>スイケイ</t>
    </rPh>
    <rPh sb="10" eb="11">
      <t>コ</t>
    </rPh>
    <rPh sb="13" eb="15">
      <t>ジョセイ</t>
    </rPh>
    <rPh sb="15" eb="16">
      <t>ヒ</t>
    </rPh>
    <rPh sb="21" eb="23">
      <t>カンサン</t>
    </rPh>
    <rPh sb="25" eb="27">
      <t>バアイ</t>
    </rPh>
    <phoneticPr fontId="14"/>
  </si>
  <si>
    <t>↓換算率</t>
    <rPh sb="1" eb="4">
      <t>カンサンリツ</t>
    </rPh>
    <phoneticPr fontId="14"/>
  </si>
  <si>
    <t>子ども女性比（＝tfr/7）</t>
    <rPh sb="0" eb="1">
      <t>コ</t>
    </rPh>
    <rPh sb="3" eb="5">
      <t>ジョセイ</t>
    </rPh>
    <rPh sb="5" eb="6">
      <t>ヒ</t>
    </rPh>
    <phoneticPr fontId="14"/>
  </si>
  <si>
    <t>（参考）社人研推計の仮定</t>
    <rPh sb="1" eb="3">
      <t>サンコウ</t>
    </rPh>
    <rPh sb="4" eb="7">
      <t>シャジンケン</t>
    </rPh>
    <rPh sb="7" eb="9">
      <t>スイケイ</t>
    </rPh>
    <rPh sb="10" eb="12">
      <t>カテイ</t>
    </rPh>
    <phoneticPr fontId="14"/>
  </si>
  <si>
    <t>（２）年齢階級別出生率を用いて推計する場合</t>
    <rPh sb="3" eb="5">
      <t>ネンレイ</t>
    </rPh>
    <rPh sb="5" eb="8">
      <t>カイキュウベツ</t>
    </rPh>
    <rPh sb="8" eb="11">
      <t>シュッショウリツ</t>
    </rPh>
    <rPh sb="12" eb="13">
      <t>モチ</t>
    </rPh>
    <rPh sb="15" eb="17">
      <t>スイケイ</t>
    </rPh>
    <rPh sb="19" eb="21">
      <t>バアイ</t>
    </rPh>
    <phoneticPr fontId="7"/>
  </si>
  <si>
    <t>15～19</t>
  </si>
  <si>
    <t>20～24</t>
  </si>
  <si>
    <t>25～29</t>
  </si>
  <si>
    <t>30～34</t>
  </si>
  <si>
    <t>35～39</t>
  </si>
  <si>
    <t>40～44</t>
  </si>
  <si>
    <t>45～49</t>
  </si>
  <si>
    <t>●総人口の見通し</t>
    <rPh sb="1" eb="4">
      <t>ソウジンコウ</t>
    </rPh>
    <rPh sb="5" eb="7">
      <t>ミトオ</t>
    </rPh>
    <phoneticPr fontId="7"/>
  </si>
  <si>
    <t>総人口（人）</t>
    <rPh sb="0" eb="3">
      <t>ソウジンコウ</t>
    </rPh>
    <rPh sb="4" eb="5">
      <t>ニン</t>
    </rPh>
    <phoneticPr fontId="14"/>
  </si>
  <si>
    <t>総人口（2020年を1.0とした指数）</t>
    <rPh sb="0" eb="3">
      <t>ソウジンコウ</t>
    </rPh>
    <rPh sb="16" eb="18">
      <t>シスウ</t>
    </rPh>
    <phoneticPr fontId="14"/>
  </si>
  <si>
    <t>●年齢５歳階級別人口の見通し（人）</t>
    <rPh sb="1" eb="3">
      <t>ネンレイ</t>
    </rPh>
    <rPh sb="4" eb="5">
      <t>サイ</t>
    </rPh>
    <rPh sb="5" eb="7">
      <t>カイキュウ</t>
    </rPh>
    <rPh sb="7" eb="8">
      <t>ベツ</t>
    </rPh>
    <rPh sb="8" eb="10">
      <t>ジンコウ</t>
    </rPh>
    <rPh sb="11" eb="13">
      <t>ミトオ</t>
    </rPh>
    <rPh sb="15" eb="16">
      <t>ニン</t>
    </rPh>
    <phoneticPr fontId="7"/>
  </si>
  <si>
    <t>男女計</t>
  </si>
  <si>
    <t>総数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</si>
  <si>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</si>
  <si>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</si>
  <si>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</si>
  <si>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</si>
  <si>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</si>
  <si>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</si>
  <si>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</si>
  <si>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</si>
  <si>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</si>
  <si>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</si>
  <si>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</si>
  <si>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</si>
  <si>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</si>
  <si>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</si>
  <si>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</si>
  <si>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</si>
  <si>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</si>
  <si>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</si>
  <si>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</si>
  <si>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（再掲）0～14歳</t>
  </si>
  <si>
    <t>（再掲）15～64歳</t>
  </si>
  <si>
    <t>（再掲）65歳以上</t>
  </si>
  <si>
    <t>（再掲）75歳以上</t>
  </si>
  <si>
    <t>男</t>
  </si>
  <si>
    <t>女</t>
  </si>
  <si>
    <t>年齢別割合（0～14歳：％）</t>
  </si>
  <si>
    <t>年齢別割合（15～64歳：％）</t>
  </si>
  <si>
    <t>年齢別割合（65歳以上：％）</t>
  </si>
  <si>
    <t>年齢別割合（75歳以上：％）</t>
  </si>
  <si>
    <t>●年齢階級別人口の増減（人）</t>
    <rPh sb="1" eb="3">
      <t>ネンレイ</t>
    </rPh>
    <rPh sb="3" eb="5">
      <t>カイキュウ</t>
    </rPh>
    <rPh sb="5" eb="6">
      <t>ベツ</t>
    </rPh>
    <rPh sb="6" eb="8">
      <t>ジンコウ</t>
    </rPh>
    <rPh sb="9" eb="11">
      <t>ゾウゲン</t>
    </rPh>
    <rPh sb="12" eb="13">
      <t>ニン</t>
    </rPh>
    <phoneticPr fontId="7"/>
  </si>
  <si>
    <t>●人口の自然増減（コーホート）（人）</t>
    <rPh sb="1" eb="3">
      <t>ジンコウ</t>
    </rPh>
    <rPh sb="4" eb="6">
      <t>シゼン</t>
    </rPh>
    <rPh sb="6" eb="8">
      <t>ゾウゲン</t>
    </rPh>
    <rPh sb="16" eb="17">
      <t>ニン</t>
    </rPh>
    <phoneticPr fontId="7"/>
  </si>
  <si>
    <t>出生→0～4歳</t>
    <rPh sb="0" eb="2">
      <t>シュッショウ</t>
    </rPh>
    <rPh sb="6" eb="7">
      <t>サイ</t>
    </rPh>
    <phoneticPr fontId="7"/>
  </si>
  <si>
    <t>0～4歳→5～9歳</t>
  </si>
  <si>
    <t>5～9歳→10～14歳</t>
  </si>
  <si>
    <t>10～4歳→15～19歳</t>
  </si>
  <si>
    <t>15～19歳→20～24歳</t>
  </si>
  <si>
    <t>20～24歳→25～29歳</t>
  </si>
  <si>
    <t>25～29歳→30～34歳</t>
  </si>
  <si>
    <t>30～34歳→35～39歳</t>
  </si>
  <si>
    <t>35～39歳→40～44歳</t>
  </si>
  <si>
    <t>40～44歳→45～49歳</t>
  </si>
  <si>
    <t>45～49歳→50～54歳</t>
  </si>
  <si>
    <t>50～54歳→55～59歳</t>
  </si>
  <si>
    <t>55～59歳→60～64歳</t>
  </si>
  <si>
    <t>60～64歳→65～69歳</t>
  </si>
  <si>
    <t>65～69歳→70～74歳</t>
  </si>
  <si>
    <t>70～74歳→75～79歳</t>
  </si>
  <si>
    <t>75～79歳→80～84歳</t>
  </si>
  <si>
    <t>80～84歳→85～89歳</t>
  </si>
  <si>
    <t>85歳以上→90歳以上</t>
  </si>
  <si>
    <t>●人口の社会増減（コーホート）（人）</t>
    <rPh sb="1" eb="3">
      <t>ジンコウ</t>
    </rPh>
    <rPh sb="4" eb="6">
      <t>シャカイ</t>
    </rPh>
    <rPh sb="6" eb="8">
      <t>ゾウゲン</t>
    </rPh>
    <rPh sb="16" eb="17">
      <t>ニン</t>
    </rPh>
    <phoneticPr fontId="7"/>
  </si>
  <si>
    <t>●各種基礎率</t>
    <rPh sb="1" eb="3">
      <t>カクシュ</t>
    </rPh>
    <rPh sb="3" eb="5">
      <t>キソ</t>
    </rPh>
    <rPh sb="5" eb="6">
      <t>リツ</t>
    </rPh>
    <phoneticPr fontId="7"/>
  </si>
  <si>
    <t>※移動に関しては、純移動率に加えて移動数を仮定することも可能となっている。</t>
    <rPh sb="1" eb="3">
      <t>イドウ</t>
    </rPh>
    <rPh sb="4" eb="5">
      <t>カン</t>
    </rPh>
    <rPh sb="9" eb="13">
      <t>ジュンイドウリツ</t>
    </rPh>
    <rPh sb="14" eb="15">
      <t>クワ</t>
    </rPh>
    <rPh sb="17" eb="19">
      <t>イドウ</t>
    </rPh>
    <rPh sb="19" eb="20">
      <t>スウ</t>
    </rPh>
    <rPh sb="21" eb="23">
      <t>カテイ</t>
    </rPh>
    <rPh sb="28" eb="30">
      <t>カノウ</t>
    </rPh>
    <phoneticPr fontId="7"/>
  </si>
  <si>
    <t>生残率・男</t>
  </si>
  <si>
    <t>生残率・女</t>
  </si>
  <si>
    <t>純移動率・男</t>
  </si>
  <si>
    <t>純移動率・女</t>
  </si>
  <si>
    <t>移動数（移動率に加えて移動する数）・男</t>
    <rPh sb="0" eb="3">
      <t>イドウスウ</t>
    </rPh>
    <rPh sb="2" eb="3">
      <t>スウ</t>
    </rPh>
    <rPh sb="4" eb="7">
      <t>イドウリツ</t>
    </rPh>
    <rPh sb="8" eb="9">
      <t>クワ</t>
    </rPh>
    <rPh sb="11" eb="13">
      <t>イドウ</t>
    </rPh>
    <rPh sb="15" eb="16">
      <t>スウ</t>
    </rPh>
    <phoneticPr fontId="7"/>
  </si>
  <si>
    <t>移動数（移動率に加えて移動する数）・女</t>
    <rPh sb="0" eb="3">
      <t>イドウスウ</t>
    </rPh>
    <rPh sb="2" eb="3">
      <t>スウ</t>
    </rPh>
    <rPh sb="4" eb="7">
      <t>イドウリツ</t>
    </rPh>
    <rPh sb="8" eb="9">
      <t>クワ</t>
    </rPh>
    <rPh sb="11" eb="13">
      <t>イドウ</t>
    </rPh>
    <rPh sb="15" eb="16">
      <t>スウ</t>
    </rPh>
    <rPh sb="18" eb="19">
      <t>オンナ</t>
    </rPh>
    <phoneticPr fontId="7"/>
  </si>
  <si>
    <t>子ども女性比</t>
  </si>
  <si>
    <t>0～4歳性比</t>
  </si>
  <si>
    <t>南風原町世帯当たり人員</t>
    <rPh sb="6" eb="7">
      <t>ア</t>
    </rPh>
    <rPh sb="9" eb="11">
      <t>ジンイン</t>
    </rPh>
    <phoneticPr fontId="18"/>
  </si>
  <si>
    <t>南風原町世帯当たり人員</t>
    <rPh sb="0" eb="4">
      <t>ハエバルチョウ</t>
    </rPh>
    <rPh sb="4" eb="6">
      <t>セタイ</t>
    </rPh>
    <rPh sb="6" eb="7">
      <t>ア</t>
    </rPh>
    <rPh sb="9" eb="11">
      <t>ジンイン</t>
    </rPh>
    <phoneticPr fontId="32"/>
  </si>
  <si>
    <t>年度</t>
    <rPh sb="0" eb="2">
      <t>ネンド</t>
    </rPh>
    <phoneticPr fontId="32"/>
  </si>
  <si>
    <t>実績値</t>
    <rPh sb="0" eb="3">
      <t>ジッセキチ</t>
    </rPh>
    <phoneticPr fontId="32"/>
  </si>
  <si>
    <t>推計値</t>
    <rPh sb="0" eb="2">
      <t>スイケイ</t>
    </rPh>
    <rPh sb="2" eb="3">
      <t>チ</t>
    </rPh>
    <phoneticPr fontId="32"/>
  </si>
  <si>
    <t>推計採用値</t>
    <phoneticPr fontId="32"/>
  </si>
  <si>
    <t>世帯人員推計用</t>
    <rPh sb="0" eb="2">
      <t>セタイ</t>
    </rPh>
    <rPh sb="2" eb="4">
      <t>ジンイン</t>
    </rPh>
    <rPh sb="4" eb="6">
      <t>スイケイ</t>
    </rPh>
    <rPh sb="6" eb="7">
      <t>ヨウ</t>
    </rPh>
    <phoneticPr fontId="18"/>
  </si>
  <si>
    <t>一次直線</t>
    <rPh sb="0" eb="2">
      <t>イチジ</t>
    </rPh>
    <phoneticPr fontId="32"/>
  </si>
  <si>
    <t>二次曲線</t>
    <rPh sb="0" eb="2">
      <t>２ジ</t>
    </rPh>
    <phoneticPr fontId="32"/>
  </si>
  <si>
    <t>指数曲線</t>
    <rPh sb="0" eb="2">
      <t>シスウ</t>
    </rPh>
    <rPh sb="2" eb="4">
      <t>キョクセン</t>
    </rPh>
    <phoneticPr fontId="32"/>
  </si>
  <si>
    <t>べき曲線</t>
    <rPh sb="2" eb="4">
      <t>キョクセン</t>
    </rPh>
    <phoneticPr fontId="32"/>
  </si>
  <si>
    <t>ﾛｼﾞｽﾃｨｯｸ曲線</t>
    <phoneticPr fontId="32"/>
  </si>
  <si>
    <t>実績平均値</t>
    <phoneticPr fontId="32"/>
  </si>
  <si>
    <t>年</t>
    <rPh sb="0" eb="1">
      <t>ネン</t>
    </rPh>
    <phoneticPr fontId="18"/>
  </si>
  <si>
    <t>総世帯数</t>
    <rPh sb="0" eb="3">
      <t>ソウセタイ</t>
    </rPh>
    <rPh sb="3" eb="4">
      <t>スウ</t>
    </rPh>
    <phoneticPr fontId="18"/>
  </si>
  <si>
    <t>１世帯当たり人員</t>
    <rPh sb="1" eb="3">
      <t>セタイ</t>
    </rPh>
    <rPh sb="3" eb="4">
      <t>ア</t>
    </rPh>
    <rPh sb="6" eb="8">
      <t>ジンイン</t>
    </rPh>
    <phoneticPr fontId="18"/>
  </si>
  <si>
    <t>※すべて国勢調査のデータ</t>
    <rPh sb="4" eb="6">
      <t>コクセイ</t>
    </rPh>
    <rPh sb="6" eb="8">
      <t>チョウサ</t>
    </rPh>
    <phoneticPr fontId="18"/>
  </si>
  <si>
    <t>相関係数</t>
    <rPh sb="0" eb="2">
      <t>ソウカン</t>
    </rPh>
    <rPh sb="2" eb="4">
      <t>ケイスウ</t>
    </rPh>
    <phoneticPr fontId="32"/>
  </si>
  <si>
    <t>平均値</t>
    <phoneticPr fontId="32"/>
  </si>
  <si>
    <t>選定理由：相関係数が最も高い関数は一次直線、二次曲線であるが、求められた減少傾向を示す減少線は現実的でないと判断される。したがって、現実的に妥当と思われる指数曲線を推計採用値とする。</t>
    <rPh sb="10" eb="11">
      <t>モット</t>
    </rPh>
    <rPh sb="12" eb="13">
      <t>タカ</t>
    </rPh>
    <rPh sb="14" eb="16">
      <t>カンスウ</t>
    </rPh>
    <rPh sb="17" eb="19">
      <t>イチジ</t>
    </rPh>
    <rPh sb="19" eb="21">
      <t>チョクセン</t>
    </rPh>
    <rPh sb="22" eb="24">
      <t>ニジ</t>
    </rPh>
    <rPh sb="24" eb="26">
      <t>キョクセン</t>
    </rPh>
    <rPh sb="31" eb="32">
      <t>モト</t>
    </rPh>
    <rPh sb="36" eb="38">
      <t>ゲンショウ</t>
    </rPh>
    <rPh sb="38" eb="40">
      <t>ケイコウ</t>
    </rPh>
    <rPh sb="41" eb="42">
      <t>シメ</t>
    </rPh>
    <rPh sb="43" eb="45">
      <t>ゲンショウ</t>
    </rPh>
    <rPh sb="45" eb="46">
      <t>セン</t>
    </rPh>
    <rPh sb="47" eb="49">
      <t>ゲンジツ</t>
    </rPh>
    <rPh sb="49" eb="50">
      <t>テキ</t>
    </rPh>
    <rPh sb="54" eb="56">
      <t>ハンダン</t>
    </rPh>
    <rPh sb="66" eb="69">
      <t>ゲンジツテキ</t>
    </rPh>
    <rPh sb="70" eb="72">
      <t>ダトウ</t>
    </rPh>
    <rPh sb="73" eb="74">
      <t>オモ</t>
    </rPh>
    <rPh sb="77" eb="79">
      <t>シスウ</t>
    </rPh>
    <rPh sb="79" eb="81">
      <t>キョクセン</t>
    </rPh>
    <rPh sb="82" eb="84">
      <t>スイケイ</t>
    </rPh>
    <rPh sb="84" eb="86">
      <t>サイヨウ</t>
    </rPh>
    <rPh sb="86" eb="87">
      <t>チ</t>
    </rPh>
    <phoneticPr fontId="32"/>
  </si>
  <si>
    <t>ﾛｼﾞｽﾃｨｯｸ曲線</t>
  </si>
  <si>
    <t>y = 28.4x + 22430</t>
    <phoneticPr fontId="32"/>
  </si>
  <si>
    <t>y = 318.43x2 - 1882.2x + 24659</t>
    <phoneticPr fontId="32"/>
  </si>
  <si>
    <t>y = 22414e0.0014x</t>
    <phoneticPr fontId="32"/>
  </si>
  <si>
    <t>y = 22660x-0.007</t>
    <phoneticPr fontId="32"/>
  </si>
  <si>
    <t>y=30139/(1+EXP(-1.0686-(0.0048*x)))</t>
    <phoneticPr fontId="32"/>
  </si>
  <si>
    <t>※平成22年(2010)、平成27年(2015)、令和2年（2020）は国勢調査による実績値</t>
    <rPh sb="1" eb="3">
      <t>ヘイセイ</t>
    </rPh>
    <rPh sb="5" eb="6">
      <t>ネン</t>
    </rPh>
    <rPh sb="13" eb="15">
      <t>ヘイセイ</t>
    </rPh>
    <rPh sb="17" eb="18">
      <t>ネン</t>
    </rPh>
    <rPh sb="25" eb="27">
      <t>レイワ</t>
    </rPh>
    <rPh sb="36" eb="38">
      <t>コクセイ</t>
    </rPh>
    <rPh sb="38" eb="40">
      <t>チョウサ</t>
    </rPh>
    <rPh sb="43" eb="46">
      <t>ジッセキチ</t>
    </rPh>
    <phoneticPr fontId="18"/>
  </si>
  <si>
    <t>第１期人口ビジョン</t>
    <rPh sb="0" eb="1">
      <t>ダイ</t>
    </rPh>
    <rPh sb="2" eb="3">
      <t>キ</t>
    </rPh>
    <rPh sb="3" eb="5">
      <t>ジンコウ</t>
    </rPh>
    <phoneticPr fontId="18"/>
  </si>
  <si>
    <t>将来の男女5歳階級別推計人口（2015年は国勢調査による実績値）</t>
  </si>
  <si>
    <t>2015年</t>
  </si>
  <si>
    <t>2020年</t>
  </si>
  <si>
    <t>2025年</t>
  </si>
  <si>
    <t>2030年</t>
  </si>
  <si>
    <t>2035年</t>
  </si>
  <si>
    <t>2040年</t>
  </si>
  <si>
    <t>2045年</t>
  </si>
  <si>
    <t>90歳～</t>
  </si>
  <si>
    <t>　（再掲）65～74歳</t>
  </si>
  <si>
    <t>　（再掲）75歳以上</t>
  </si>
  <si>
    <t>　年齢別割合（65～74歳：％）</t>
  </si>
  <si>
    <t>　年齢別割合（75歳以上：％）</t>
  </si>
  <si>
    <t>総人口指数（2015年＝100）</t>
  </si>
  <si>
    <t>1980年
S55</t>
    <rPh sb="4" eb="5">
      <t>ネン</t>
    </rPh>
    <phoneticPr fontId="18"/>
  </si>
  <si>
    <t>1985年
S60</t>
    <rPh sb="4" eb="5">
      <t>ネン</t>
    </rPh>
    <phoneticPr fontId="18"/>
  </si>
  <si>
    <t>1990年
H2</t>
    <rPh sb="4" eb="5">
      <t>ネン</t>
    </rPh>
    <phoneticPr fontId="18"/>
  </si>
  <si>
    <t>1995年
H7</t>
    <rPh sb="4" eb="5">
      <t>ネン</t>
    </rPh>
    <phoneticPr fontId="18"/>
  </si>
  <si>
    <t>2000年
H12</t>
    <rPh sb="4" eb="5">
      <t>ネン</t>
    </rPh>
    <phoneticPr fontId="18"/>
  </si>
  <si>
    <t>2005年
H17</t>
    <rPh sb="4" eb="5">
      <t>ネン</t>
    </rPh>
    <phoneticPr fontId="18"/>
  </si>
  <si>
    <t>2010年
H22</t>
    <rPh sb="4" eb="5">
      <t>ネン</t>
    </rPh>
    <phoneticPr fontId="18"/>
  </si>
  <si>
    <t>2015年
H27</t>
    <rPh sb="4" eb="5">
      <t>ネン</t>
    </rPh>
    <phoneticPr fontId="18"/>
  </si>
  <si>
    <t>2020年
R2</t>
    <rPh sb="4" eb="5">
      <t>ネン</t>
    </rPh>
    <phoneticPr fontId="18"/>
  </si>
  <si>
    <t>2025年
R7</t>
    <phoneticPr fontId="18"/>
  </si>
  <si>
    <t>2030年
R12</t>
    <phoneticPr fontId="18"/>
  </si>
  <si>
    <t>2035年
R17</t>
    <phoneticPr fontId="18"/>
  </si>
  <si>
    <t>2040年
R22</t>
    <phoneticPr fontId="18"/>
  </si>
  <si>
    <t>2045年
R27</t>
    <phoneticPr fontId="18"/>
  </si>
  <si>
    <t>総人口不明含む</t>
    <rPh sb="0" eb="3">
      <t>ソウジンコウ</t>
    </rPh>
    <rPh sb="3" eb="6">
      <t>フメイフク</t>
    </rPh>
    <phoneticPr fontId="18"/>
  </si>
  <si>
    <t>人口ビジョン貼り付け用</t>
    <rPh sb="0" eb="2">
      <t>ジンコウ</t>
    </rPh>
    <rPh sb="6" eb="7">
      <t>ハ</t>
    </rPh>
    <rPh sb="8" eb="9">
      <t>ツ</t>
    </rPh>
    <rPh sb="10" eb="11">
      <t>ヨウ</t>
    </rPh>
    <phoneticPr fontId="18"/>
  </si>
  <si>
    <t>年齢不詳</t>
    <rPh sb="0" eb="4">
      <t>ネンレイフショウ</t>
    </rPh>
    <phoneticPr fontId="18"/>
  </si>
  <si>
    <t>総人口年齢不詳含む</t>
    <rPh sb="0" eb="3">
      <t>ソウジンコウ</t>
    </rPh>
    <rPh sb="3" eb="8">
      <t>ネンレイフショウフク</t>
    </rPh>
    <phoneticPr fontId="18"/>
  </si>
  <si>
    <t>2050年
R32</t>
    <phoneticPr fontId="18"/>
  </si>
  <si>
    <t>2055年
R37</t>
    <phoneticPr fontId="18"/>
  </si>
  <si>
    <t>2060年
R42</t>
    <phoneticPr fontId="18"/>
  </si>
  <si>
    <t>町独自推計（現状の状態で推移した場合）</t>
    <rPh sb="1" eb="3">
      <t>ドクジ</t>
    </rPh>
    <rPh sb="3" eb="5">
      <t>スイケイ</t>
    </rPh>
    <rPh sb="6" eb="8">
      <t>ゲンジョウ</t>
    </rPh>
    <rPh sb="9" eb="11">
      <t>ジョウタイ</t>
    </rPh>
    <rPh sb="12" eb="14">
      <t>スイイ</t>
    </rPh>
    <rPh sb="16" eb="18">
      <t>バアイ</t>
    </rPh>
    <phoneticPr fontId="18"/>
  </si>
  <si>
    <t>※町独自推計（現状の状態で推移した場合）は、令和2年(2020)国勢調査人口を基に、合計特殊出生率、独自純移動率を勘案し算出した将来人口。</t>
    <rPh sb="2" eb="4">
      <t>ドクジ</t>
    </rPh>
    <rPh sb="4" eb="6">
      <t>スイケイ</t>
    </rPh>
    <rPh sb="7" eb="9">
      <t>ゲンジョウ</t>
    </rPh>
    <rPh sb="10" eb="12">
      <t>ジョウタイ</t>
    </rPh>
    <rPh sb="13" eb="15">
      <t>スイイ</t>
    </rPh>
    <rPh sb="17" eb="19">
      <t>バアイ</t>
    </rPh>
    <rPh sb="22" eb="24">
      <t>レイワ</t>
    </rPh>
    <rPh sb="25" eb="26">
      <t>ネン</t>
    </rPh>
    <rPh sb="32" eb="34">
      <t>コクセイ</t>
    </rPh>
    <rPh sb="34" eb="36">
      <t>チョウサ</t>
    </rPh>
    <rPh sb="36" eb="38">
      <t>ジンコウ</t>
    </rPh>
    <rPh sb="39" eb="40">
      <t>モト</t>
    </rPh>
    <rPh sb="42" eb="44">
      <t>ゴウケイ</t>
    </rPh>
    <rPh sb="44" eb="46">
      <t>トクシュ</t>
    </rPh>
    <rPh sb="46" eb="48">
      <t>シュッショウ</t>
    </rPh>
    <rPh sb="48" eb="49">
      <t>リツ</t>
    </rPh>
    <rPh sb="60" eb="62">
      <t>サンシュツ</t>
    </rPh>
    <rPh sb="64" eb="68">
      <t>ショウライジンコウ</t>
    </rPh>
    <phoneticPr fontId="18"/>
  </si>
  <si>
    <t>2025年
R7</t>
  </si>
  <si>
    <t>2030年
R12</t>
  </si>
  <si>
    <t>2035年
R17</t>
  </si>
  <si>
    <t>2040年
R22</t>
  </si>
  <si>
    <t>2045年
R27</t>
  </si>
  <si>
    <t>2050年
R32</t>
  </si>
  <si>
    <t>2055年
R37</t>
  </si>
  <si>
    <t>2060年
R42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</si>
</sst>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 * #,##0_ ;_ * \-#,##0_ ;_ * &quot;-&quot;_ ;_ @_ "/>
    <numFmt numFmtId="176" formatCode="0&quot;年&quot;"/>
    <numFmt numFmtId="177" formatCode="0.0%"/>
    <numFmt numFmtId="178" formatCode="#,##0;&quot;△ &quot;#,##0"/>
    <numFmt numFmtId="179" formatCode="#,##0_ "/>
    <numFmt numFmtId="180" formatCode="#,##0.000_ "/>
    <numFmt numFmtId="181" formatCode="0.0000_ "/>
    <numFmt numFmtId="182" formatCode="#,##0.00_ "/>
    <numFmt numFmtId="183" formatCode="#,##0.00000_ "/>
    <numFmt numFmtId="184" formatCode="#,##0.00;&quot;△ &quot;#,##0.00"/>
    <numFmt numFmtId="185" formatCode="\(0.0%\)"/>
    <numFmt numFmtId="186" formatCode="#,##0.00000;[Red]\-#,##0.00000"/>
    <numFmt numFmtId="187" formatCode="#,##0.0000;[Red]\-#,##0.0000"/>
    <numFmt numFmtId="188" formatCode="0.0000"/>
    <numFmt numFmtId="189" formatCode="#,##0.0%;[Red]\△#,##0.0%"/>
    <numFmt numFmtId="190" formatCode="\→0&quot;年&quot;"/>
    <numFmt numFmtId="191" formatCode="0.00000"/>
    <numFmt numFmtId="192" formatCode="0.0"/>
    <numFmt numFmtId="193" formatCode="#,##0_);[Red]\(#,##0\)"/>
    <numFmt numFmtId="194" formatCode="0_ "/>
  </numFmts>
  <fonts count="5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.5"/>
      <color theme="0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ゴシック"/>
      <family val="3"/>
      <charset val="128"/>
    </font>
    <font>
      <sz val="11"/>
      <color indexed="8"/>
      <name val="ＭＳ Ｐゴシック"/>
      <family val="2"/>
      <scheme val="minor"/>
    </font>
    <font>
      <sz val="10"/>
      <color rgb="FFFF0000"/>
      <name val="ＭＳ ゴシック"/>
      <family val="2"/>
      <charset val="128"/>
    </font>
    <font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6"/>
      <name val="Meiryo UI"/>
      <family val="3"/>
      <charset val="128"/>
    </font>
    <font>
      <sz val="6"/>
      <color theme="1"/>
      <name val="Meiryo UI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000000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11" applyFill="0" applyBorder="0">
      <protection locked="0"/>
    </xf>
    <xf numFmtId="38" fontId="21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6" fillId="0" borderId="0"/>
    <xf numFmtId="0" fontId="19" fillId="0" borderId="0">
      <alignment vertical="center"/>
    </xf>
    <xf numFmtId="0" fontId="24" fillId="0" borderId="0"/>
    <xf numFmtId="0" fontId="28" fillId="0" borderId="0">
      <alignment horizontal="left"/>
      <protection locked="0"/>
    </xf>
    <xf numFmtId="0" fontId="27" fillId="0" borderId="12" applyFill="0" applyBorder="0" applyAlignment="0" applyProtection="0"/>
    <xf numFmtId="0" fontId="31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0" fontId="46" fillId="0" borderId="0">
      <alignment vertical="center"/>
    </xf>
  </cellStyleXfs>
  <cellXfs count="141">
    <xf numFmtId="0" fontId="0" fillId="0" borderId="0" xfId="0">
      <alignment vertical="center"/>
    </xf>
    <xf numFmtId="0" fontId="19" fillId="0" borderId="0" xfId="44" applyAlignment="1">
      <alignment vertical="center" shrinkToFit="1"/>
    </xf>
    <xf numFmtId="41" fontId="0" fillId="0" borderId="0" xfId="0" applyNumberFormat="1">
      <alignment vertical="center"/>
    </xf>
    <xf numFmtId="0" fontId="29" fillId="0" borderId="0" xfId="0" applyFont="1">
      <alignment vertical="center"/>
    </xf>
    <xf numFmtId="0" fontId="29" fillId="0" borderId="10" xfId="0" applyFont="1" applyBorder="1">
      <alignment vertical="center"/>
    </xf>
    <xf numFmtId="0" fontId="29" fillId="0" borderId="10" xfId="44" applyFont="1" applyBorder="1" applyAlignment="1">
      <alignment vertical="center" shrinkToFit="1"/>
    </xf>
    <xf numFmtId="41" fontId="30" fillId="33" borderId="10" xfId="44" applyNumberFormat="1" applyFont="1" applyFill="1" applyBorder="1">
      <alignment vertical="center"/>
    </xf>
    <xf numFmtId="0" fontId="24" fillId="0" borderId="0" xfId="51">
      <alignment vertical="center"/>
    </xf>
    <xf numFmtId="0" fontId="33" fillId="0" borderId="0" xfId="51" applyFont="1">
      <alignment vertical="center"/>
    </xf>
    <xf numFmtId="0" fontId="34" fillId="0" borderId="0" xfId="51" applyFont="1">
      <alignment vertical="center"/>
    </xf>
    <xf numFmtId="0" fontId="35" fillId="0" borderId="0" xfId="51" applyFont="1">
      <alignment vertical="center"/>
    </xf>
    <xf numFmtId="0" fontId="24" fillId="0" borderId="13" xfId="51" applyBorder="1">
      <alignment vertical="center"/>
    </xf>
    <xf numFmtId="0" fontId="33" fillId="0" borderId="10" xfId="51" applyFont="1" applyBorder="1" applyAlignment="1">
      <alignment horizontal="center" vertical="center" shrinkToFit="1"/>
    </xf>
    <xf numFmtId="0" fontId="24" fillId="0" borderId="14" xfId="51" applyBorder="1" applyAlignment="1">
      <alignment horizontal="center" vertical="center"/>
    </xf>
    <xf numFmtId="0" fontId="33" fillId="0" borderId="0" xfId="51" applyFont="1" applyAlignment="1">
      <alignment horizontal="center" vertical="center" shrinkToFit="1"/>
    </xf>
    <xf numFmtId="0" fontId="35" fillId="0" borderId="10" xfId="51" applyFont="1" applyBorder="1" applyAlignment="1">
      <alignment horizontal="center" vertical="center" shrinkToFit="1"/>
    </xf>
    <xf numFmtId="0" fontId="36" fillId="0" borderId="0" xfId="51" applyFont="1">
      <alignment vertical="center"/>
    </xf>
    <xf numFmtId="0" fontId="36" fillId="34" borderId="10" xfId="51" applyFont="1" applyFill="1" applyBorder="1">
      <alignment vertical="center"/>
    </xf>
    <xf numFmtId="178" fontId="37" fillId="0" borderId="10" xfId="51" applyNumberFormat="1" applyFont="1" applyBorder="1">
      <alignment vertical="center"/>
    </xf>
    <xf numFmtId="179" fontId="24" fillId="35" borderId="10" xfId="51" applyNumberFormat="1" applyFill="1" applyBorder="1">
      <alignment vertical="center"/>
    </xf>
    <xf numFmtId="38" fontId="22" fillId="0" borderId="0" xfId="62" applyFont="1">
      <alignment vertical="center"/>
    </xf>
    <xf numFmtId="0" fontId="35" fillId="0" borderId="10" xfId="51" applyFont="1" applyBorder="1">
      <alignment vertical="center"/>
    </xf>
    <xf numFmtId="0" fontId="36" fillId="0" borderId="10" xfId="51" applyFont="1" applyBorder="1">
      <alignment vertical="center"/>
    </xf>
    <xf numFmtId="179" fontId="24" fillId="0" borderId="10" xfId="51" applyNumberFormat="1" applyBorder="1">
      <alignment vertical="center"/>
    </xf>
    <xf numFmtId="0" fontId="37" fillId="0" borderId="10" xfId="51" applyFont="1" applyBorder="1">
      <alignment vertical="center"/>
    </xf>
    <xf numFmtId="180" fontId="33" fillId="0" borderId="10" xfId="51" applyNumberFormat="1" applyFont="1" applyBorder="1">
      <alignment vertical="center"/>
    </xf>
    <xf numFmtId="180" fontId="35" fillId="0" borderId="10" xfId="51" applyNumberFormat="1" applyFont="1" applyBorder="1">
      <alignment vertical="center"/>
    </xf>
    <xf numFmtId="180" fontId="35" fillId="0" borderId="15" xfId="51" applyNumberFormat="1" applyFont="1" applyBorder="1">
      <alignment vertical="center"/>
    </xf>
    <xf numFmtId="0" fontId="35" fillId="0" borderId="13" xfId="51" applyFont="1" applyBorder="1" applyAlignment="1">
      <alignment horizontal="center" vertical="center"/>
    </xf>
    <xf numFmtId="0" fontId="40" fillId="0" borderId="0" xfId="51" applyFont="1">
      <alignment vertical="center"/>
    </xf>
    <xf numFmtId="181" fontId="40" fillId="0" borderId="0" xfId="51" applyNumberFormat="1" applyFont="1">
      <alignment vertical="center"/>
    </xf>
    <xf numFmtId="0" fontId="41" fillId="0" borderId="0" xfId="51" applyFont="1" applyAlignment="1">
      <alignment horizontal="center" vertical="center" wrapText="1"/>
    </xf>
    <xf numFmtId="180" fontId="35" fillId="0" borderId="0" xfId="51" applyNumberFormat="1" applyFont="1" applyAlignment="1">
      <alignment horizontal="center" vertical="center" wrapText="1"/>
    </xf>
    <xf numFmtId="0" fontId="24" fillId="0" borderId="0" xfId="51" applyAlignment="1">
      <alignment horizontal="center" vertical="center"/>
    </xf>
    <xf numFmtId="40" fontId="29" fillId="0" borderId="10" xfId="1" applyNumberFormat="1" applyFont="1" applyBorder="1">
      <alignment vertical="center"/>
    </xf>
    <xf numFmtId="182" fontId="38" fillId="0" borderId="10" xfId="51" applyNumberFormat="1" applyFont="1" applyBorder="1">
      <alignment vertical="center"/>
    </xf>
    <xf numFmtId="0" fontId="29" fillId="36" borderId="0" xfId="0" applyFont="1" applyFill="1">
      <alignment vertical="center"/>
    </xf>
    <xf numFmtId="0" fontId="29" fillId="0" borderId="13" xfId="0" applyFont="1" applyBorder="1">
      <alignment vertical="center"/>
    </xf>
    <xf numFmtId="0" fontId="29" fillId="0" borderId="13" xfId="0" applyFont="1" applyBorder="1" applyAlignment="1">
      <alignment vertical="center" wrapText="1"/>
    </xf>
    <xf numFmtId="183" fontId="33" fillId="0" borderId="10" xfId="51" applyNumberFormat="1" applyFont="1" applyBorder="1">
      <alignment vertical="center"/>
    </xf>
    <xf numFmtId="183" fontId="24" fillId="0" borderId="10" xfId="51" applyNumberFormat="1" applyBorder="1">
      <alignment vertical="center"/>
    </xf>
    <xf numFmtId="183" fontId="33" fillId="0" borderId="0" xfId="51" applyNumberFormat="1" applyFont="1">
      <alignment vertical="center"/>
    </xf>
    <xf numFmtId="41" fontId="30" fillId="0" borderId="10" xfId="44" applyNumberFormat="1" applyFont="1" applyBorder="1">
      <alignment vertical="center"/>
    </xf>
    <xf numFmtId="177" fontId="30" fillId="33" borderId="10" xfId="2" applyNumberFormat="1" applyFont="1" applyFill="1" applyBorder="1">
      <alignment vertical="center"/>
    </xf>
    <xf numFmtId="184" fontId="35" fillId="0" borderId="10" xfId="51" applyNumberFormat="1" applyFont="1" applyBorder="1">
      <alignment vertical="center"/>
    </xf>
    <xf numFmtId="184" fontId="39" fillId="0" borderId="10" xfId="51" applyNumberFormat="1" applyFont="1" applyBorder="1">
      <alignment vertical="center"/>
    </xf>
    <xf numFmtId="184" fontId="35" fillId="0" borderId="10" xfId="51" applyNumberFormat="1" applyFont="1" applyBorder="1" applyAlignment="1">
      <alignment horizontal="right" vertical="center"/>
    </xf>
    <xf numFmtId="184" fontId="35" fillId="0" borderId="13" xfId="51" applyNumberFormat="1" applyFont="1" applyBorder="1">
      <alignment vertical="center"/>
    </xf>
    <xf numFmtId="0" fontId="43" fillId="0" borderId="0" xfId="0" applyFont="1" applyAlignment="1">
      <alignment vertical="center" wrapText="1"/>
    </xf>
    <xf numFmtId="0" fontId="43" fillId="0" borderId="0" xfId="0" applyFont="1">
      <alignment vertical="center"/>
    </xf>
    <xf numFmtId="0" fontId="37" fillId="0" borderId="10" xfId="0" applyFont="1" applyBorder="1" applyAlignment="1">
      <alignment horizontal="center" vertical="center" wrapText="1"/>
    </xf>
    <xf numFmtId="176" fontId="29" fillId="0" borderId="10" xfId="44" applyNumberFormat="1" applyFont="1" applyBorder="1" applyAlignment="1">
      <alignment horizontal="center" vertical="center" wrapText="1"/>
    </xf>
    <xf numFmtId="38" fontId="30" fillId="33" borderId="10" xfId="1" applyFont="1" applyFill="1" applyBorder="1">
      <alignment vertical="center"/>
    </xf>
    <xf numFmtId="38" fontId="30" fillId="0" borderId="10" xfId="1" applyFont="1" applyFill="1" applyBorder="1">
      <alignment vertical="center"/>
    </xf>
    <xf numFmtId="0" fontId="24" fillId="0" borderId="10" xfId="51" applyBorder="1" applyAlignment="1">
      <alignment horizontal="center" vertical="center"/>
    </xf>
    <xf numFmtId="0" fontId="48" fillId="0" borderId="0" xfId="0" applyFont="1">
      <alignment vertical="center"/>
    </xf>
    <xf numFmtId="185" fontId="49" fillId="0" borderId="10" xfId="2" applyNumberFormat="1" applyFont="1" applyBorder="1">
      <alignment vertical="center"/>
    </xf>
    <xf numFmtId="0" fontId="24" fillId="0" borderId="10" xfId="51" applyBorder="1">
      <alignment vertical="center"/>
    </xf>
    <xf numFmtId="37" fontId="45" fillId="0" borderId="10" xfId="63" applyNumberFormat="1" applyFont="1" applyBorder="1" applyAlignment="1">
      <alignment horizontal="right" vertical="top"/>
    </xf>
    <xf numFmtId="39" fontId="45" fillId="0" borderId="10" xfId="63" applyNumberFormat="1" applyFont="1" applyBorder="1" applyAlignment="1">
      <alignment horizontal="right" vertical="top"/>
    </xf>
    <xf numFmtId="0" fontId="41" fillId="0" borderId="17" xfId="51" applyFont="1" applyBorder="1" applyAlignment="1">
      <alignment vertical="center" wrapText="1"/>
    </xf>
    <xf numFmtId="0" fontId="42" fillId="0" borderId="0" xfId="0" applyFont="1" applyAlignment="1">
      <alignment vertical="top"/>
    </xf>
    <xf numFmtId="1" fontId="29" fillId="0" borderId="0" xfId="0" applyNumberFormat="1" applyFont="1">
      <alignment vertical="center"/>
    </xf>
    <xf numFmtId="0" fontId="19" fillId="0" borderId="0" xfId="44" applyAlignment="1">
      <alignment horizontal="center" vertical="center" shrinkToFit="1"/>
    </xf>
    <xf numFmtId="0" fontId="19" fillId="0" borderId="0" xfId="44">
      <alignment vertical="center"/>
    </xf>
    <xf numFmtId="0" fontId="19" fillId="37" borderId="0" xfId="44" applyFill="1">
      <alignment vertical="center"/>
    </xf>
    <xf numFmtId="176" fontId="19" fillId="0" borderId="0" xfId="44" applyNumberFormat="1" applyAlignment="1">
      <alignment horizontal="center" vertical="center"/>
    </xf>
    <xf numFmtId="186" fontId="19" fillId="38" borderId="0" xfId="1" applyNumberFormat="1" applyFont="1" applyFill="1">
      <alignment vertical="center"/>
    </xf>
    <xf numFmtId="186" fontId="19" fillId="37" borderId="0" xfId="1" applyNumberFormat="1" applyFont="1" applyFill="1">
      <alignment vertical="center"/>
    </xf>
    <xf numFmtId="186" fontId="19" fillId="0" borderId="0" xfId="1" applyNumberFormat="1" applyFont="1">
      <alignment vertical="center"/>
    </xf>
    <xf numFmtId="186" fontId="19" fillId="39" borderId="0" xfId="1" applyNumberFormat="1" applyFont="1" applyFill="1">
      <alignment vertical="center"/>
    </xf>
    <xf numFmtId="186" fontId="19" fillId="40" borderId="0" xfId="1" applyNumberFormat="1" applyFont="1" applyFill="1">
      <alignment vertical="center"/>
    </xf>
    <xf numFmtId="187" fontId="19" fillId="38" borderId="0" xfId="44" applyNumberFormat="1" applyFill="1">
      <alignment vertical="center"/>
    </xf>
    <xf numFmtId="186" fontId="19" fillId="41" borderId="0" xfId="1" applyNumberFormat="1" applyFont="1" applyFill="1">
      <alignment vertical="center"/>
    </xf>
    <xf numFmtId="37" fontId="19" fillId="0" borderId="0" xfId="44" applyNumberFormat="1">
      <alignment vertical="center"/>
    </xf>
    <xf numFmtId="188" fontId="19" fillId="0" borderId="0" xfId="44" applyNumberFormat="1">
      <alignment vertical="center"/>
    </xf>
    <xf numFmtId="37" fontId="19" fillId="39" borderId="0" xfId="44" applyNumberFormat="1" applyFill="1">
      <alignment vertical="center"/>
    </xf>
    <xf numFmtId="1" fontId="19" fillId="0" borderId="0" xfId="44" applyNumberFormat="1">
      <alignment vertical="center"/>
    </xf>
    <xf numFmtId="38" fontId="19" fillId="39" borderId="0" xfId="44" applyNumberFormat="1" applyFill="1">
      <alignment vertical="center"/>
    </xf>
    <xf numFmtId="38" fontId="19" fillId="38" borderId="0" xfId="44" applyNumberFormat="1" applyFill="1">
      <alignment vertical="center"/>
    </xf>
    <xf numFmtId="38" fontId="19" fillId="0" borderId="0" xfId="44" applyNumberFormat="1">
      <alignment vertical="center"/>
    </xf>
    <xf numFmtId="189" fontId="19" fillId="0" borderId="0" xfId="44" applyNumberFormat="1">
      <alignment vertical="center"/>
    </xf>
    <xf numFmtId="0" fontId="19" fillId="0" borderId="10" xfId="44" applyBorder="1" applyAlignment="1">
      <alignment vertical="center" shrinkToFit="1"/>
    </xf>
    <xf numFmtId="176" fontId="19" fillId="0" borderId="10" xfId="44" applyNumberFormat="1" applyBorder="1" applyAlignment="1">
      <alignment horizontal="center" vertical="center"/>
    </xf>
    <xf numFmtId="38" fontId="19" fillId="39" borderId="10" xfId="44" applyNumberFormat="1" applyFill="1" applyBorder="1">
      <alignment vertical="center"/>
    </xf>
    <xf numFmtId="38" fontId="19" fillId="38" borderId="10" xfId="44" applyNumberFormat="1" applyFill="1" applyBorder="1">
      <alignment vertical="center"/>
    </xf>
    <xf numFmtId="38" fontId="19" fillId="0" borderId="10" xfId="44" applyNumberFormat="1" applyBorder="1">
      <alignment vertical="center"/>
    </xf>
    <xf numFmtId="190" fontId="19" fillId="0" borderId="0" xfId="44" applyNumberFormat="1" applyAlignment="1">
      <alignment horizontal="center" vertical="center"/>
    </xf>
    <xf numFmtId="186" fontId="19" fillId="38" borderId="0" xfId="44" applyNumberFormat="1" applyFill="1">
      <alignment vertical="center"/>
    </xf>
    <xf numFmtId="186" fontId="19" fillId="39" borderId="0" xfId="44" applyNumberFormat="1" applyFill="1">
      <alignment vertical="center"/>
    </xf>
    <xf numFmtId="191" fontId="19" fillId="0" borderId="0" xfId="44" applyNumberFormat="1">
      <alignment vertical="center"/>
    </xf>
    <xf numFmtId="191" fontId="19" fillId="0" borderId="0" xfId="44" applyNumberFormat="1" applyAlignment="1">
      <alignment vertical="center" shrinkToFit="1"/>
    </xf>
    <xf numFmtId="186" fontId="19" fillId="37" borderId="0" xfId="44" applyNumberFormat="1" applyFill="1">
      <alignment vertical="center"/>
    </xf>
    <xf numFmtId="0" fontId="19" fillId="37" borderId="0" xfId="44" applyFill="1" applyAlignment="1">
      <alignment vertical="center" shrinkToFit="1"/>
    </xf>
    <xf numFmtId="38" fontId="19" fillId="37" borderId="0" xfId="44" applyNumberFormat="1" applyFill="1">
      <alignment vertical="center"/>
    </xf>
    <xf numFmtId="191" fontId="19" fillId="40" borderId="0" xfId="44" applyNumberFormat="1" applyFill="1">
      <alignment vertical="center"/>
    </xf>
    <xf numFmtId="0" fontId="19" fillId="39" borderId="0" xfId="44" applyFill="1">
      <alignment vertical="center"/>
    </xf>
    <xf numFmtId="2" fontId="19" fillId="38" borderId="0" xfId="44" applyNumberFormat="1" applyFill="1">
      <alignment vertical="center"/>
    </xf>
    <xf numFmtId="2" fontId="19" fillId="39" borderId="0" xfId="44" applyNumberFormat="1" applyFill="1">
      <alignment vertical="center"/>
    </xf>
    <xf numFmtId="192" fontId="19" fillId="0" borderId="0" xfId="44" applyNumberFormat="1">
      <alignment vertical="center"/>
    </xf>
    <xf numFmtId="0" fontId="33" fillId="0" borderId="10" xfId="0" applyFont="1" applyBorder="1">
      <alignment vertical="center"/>
    </xf>
    <xf numFmtId="0" fontId="33" fillId="0" borderId="10" xfId="0" applyFont="1" applyBorder="1" applyAlignment="1">
      <alignment horizontal="center" vertical="center" wrapText="1"/>
    </xf>
    <xf numFmtId="176" fontId="50" fillId="0" borderId="10" xfId="51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193" fontId="50" fillId="0" borderId="10" xfId="46" applyNumberFormat="1" applyFont="1" applyBorder="1" applyAlignment="1">
      <alignment vertical="center"/>
    </xf>
    <xf numFmtId="38" fontId="33" fillId="0" borderId="10" xfId="1" applyFont="1" applyBorder="1" applyAlignment="1">
      <alignment horizontal="right" vertical="center"/>
    </xf>
    <xf numFmtId="38" fontId="33" fillId="0" borderId="18" xfId="1" applyFont="1" applyBorder="1" applyAlignment="1">
      <alignment horizontal="right" vertical="center"/>
    </xf>
    <xf numFmtId="0" fontId="33" fillId="0" borderId="13" xfId="0" applyFont="1" applyBorder="1" applyAlignment="1">
      <alignment vertical="center" wrapText="1"/>
    </xf>
    <xf numFmtId="38" fontId="33" fillId="0" borderId="13" xfId="1" applyFont="1" applyBorder="1" applyAlignment="1">
      <alignment horizontal="right" vertical="center" wrapText="1"/>
    </xf>
    <xf numFmtId="38" fontId="33" fillId="0" borderId="13" xfId="1" applyFont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38" fontId="33" fillId="0" borderId="10" xfId="1" applyFont="1" applyBorder="1" applyAlignment="1">
      <alignment horizontal="right" vertical="center" wrapText="1"/>
    </xf>
    <xf numFmtId="38" fontId="33" fillId="0" borderId="10" xfId="1" applyFont="1" applyBorder="1" applyAlignment="1">
      <alignment vertical="center" wrapText="1"/>
    </xf>
    <xf numFmtId="0" fontId="33" fillId="0" borderId="10" xfId="0" applyFont="1" applyBorder="1" applyAlignment="1">
      <alignment horizontal="center" vertical="center" shrinkToFit="1"/>
    </xf>
    <xf numFmtId="194" fontId="29" fillId="0" borderId="10" xfId="0" applyNumberFormat="1" applyFont="1" applyBorder="1">
      <alignment vertical="center"/>
    </xf>
    <xf numFmtId="0" fontId="33" fillId="0" borderId="10" xfId="0" applyFont="1" applyBorder="1" applyAlignment="1">
      <alignment horizontal="left" vertical="center"/>
    </xf>
    <xf numFmtId="38" fontId="29" fillId="0" borderId="0" xfId="0" applyNumberFormat="1" applyFont="1">
      <alignment vertical="center"/>
    </xf>
    <xf numFmtId="0" fontId="51" fillId="0" borderId="10" xfId="0" applyFont="1" applyBorder="1">
      <alignment vertical="center"/>
    </xf>
    <xf numFmtId="0" fontId="51" fillId="0" borderId="10" xfId="0" applyFont="1" applyBorder="1" applyAlignment="1">
      <alignment horizontal="center" vertical="center" wrapText="1"/>
    </xf>
    <xf numFmtId="176" fontId="52" fillId="0" borderId="10" xfId="51" applyNumberFormat="1" applyFont="1" applyBorder="1" applyAlignment="1">
      <alignment horizontal="center" vertical="center" wrapText="1"/>
    </xf>
    <xf numFmtId="176" fontId="52" fillId="0" borderId="10" xfId="44" applyNumberFormat="1" applyFont="1" applyBorder="1" applyAlignment="1">
      <alignment horizontal="center" vertical="center" wrapText="1"/>
    </xf>
    <xf numFmtId="0" fontId="51" fillId="0" borderId="13" xfId="0" applyFont="1" applyBorder="1" applyAlignment="1">
      <alignment vertical="center" wrapText="1"/>
    </xf>
    <xf numFmtId="185" fontId="51" fillId="0" borderId="13" xfId="2" applyNumberFormat="1" applyFont="1" applyBorder="1" applyAlignment="1">
      <alignment horizontal="right" vertical="center" wrapText="1"/>
    </xf>
    <xf numFmtId="0" fontId="51" fillId="0" borderId="10" xfId="0" applyFont="1" applyBorder="1" applyAlignment="1">
      <alignment vertical="center" wrapText="1"/>
    </xf>
    <xf numFmtId="0" fontId="51" fillId="0" borderId="10" xfId="0" applyFont="1" applyBorder="1" applyAlignment="1">
      <alignment horizontal="left" vertical="center"/>
    </xf>
    <xf numFmtId="0" fontId="51" fillId="0" borderId="10" xfId="0" applyFont="1" applyBorder="1" applyAlignment="1">
      <alignment horizontal="center" vertical="center" shrinkToFit="1"/>
    </xf>
    <xf numFmtId="185" fontId="51" fillId="0" borderId="10" xfId="2" applyNumberFormat="1" applyFont="1" applyBorder="1" applyAlignment="1">
      <alignment horizontal="right" vertical="center" wrapText="1"/>
    </xf>
    <xf numFmtId="0" fontId="42" fillId="0" borderId="0" xfId="0" applyFont="1" applyAlignment="1">
      <alignment horizontal="left" vertical="top" wrapText="1"/>
    </xf>
    <xf numFmtId="0" fontId="24" fillId="0" borderId="0" xfId="51" applyAlignment="1">
      <alignment vertical="center" wrapText="1"/>
    </xf>
    <xf numFmtId="0" fontId="35" fillId="0" borderId="13" xfId="51" applyFont="1" applyBorder="1" applyAlignment="1">
      <alignment horizontal="center" vertical="center" wrapText="1"/>
    </xf>
    <xf numFmtId="0" fontId="35" fillId="0" borderId="14" xfId="51" applyFont="1" applyBorder="1" applyAlignment="1">
      <alignment horizontal="center" vertical="center" wrapText="1"/>
    </xf>
    <xf numFmtId="0" fontId="41" fillId="0" borderId="10" xfId="51" applyFont="1" applyBorder="1" applyAlignment="1">
      <alignment horizontal="center" vertical="center" wrapText="1"/>
    </xf>
    <xf numFmtId="180" fontId="35" fillId="0" borderId="16" xfId="51" applyNumberFormat="1" applyFont="1" applyBorder="1" applyAlignment="1">
      <alignment horizontal="center" vertical="center" wrapText="1"/>
    </xf>
    <xf numFmtId="180" fontId="35" fillId="0" borderId="14" xfId="51" applyNumberFormat="1" applyFont="1" applyBorder="1" applyAlignment="1">
      <alignment horizontal="center" vertical="center" wrapText="1"/>
    </xf>
    <xf numFmtId="0" fontId="24" fillId="0" borderId="10" xfId="51" applyBorder="1" applyAlignment="1">
      <alignment horizontal="center" vertical="center"/>
    </xf>
    <xf numFmtId="0" fontId="33" fillId="0" borderId="10" xfId="51" applyFont="1" applyBorder="1" applyAlignment="1">
      <alignment horizontal="center" vertical="center" wrapText="1"/>
    </xf>
    <xf numFmtId="0" fontId="33" fillId="0" borderId="10" xfId="51" applyFont="1" applyBorder="1" applyAlignment="1">
      <alignment horizontal="center" vertical="center"/>
    </xf>
    <xf numFmtId="0" fontId="33" fillId="0" borderId="13" xfId="51" applyFont="1" applyBorder="1" applyAlignment="1">
      <alignment horizontal="center" vertical="center"/>
    </xf>
    <xf numFmtId="0" fontId="35" fillId="0" borderId="10" xfId="51" applyFont="1" applyBorder="1" applyAlignment="1">
      <alignment horizontal="center" vertical="center"/>
    </xf>
    <xf numFmtId="0" fontId="35" fillId="0" borderId="10" xfId="51" applyFont="1" applyBorder="1" applyAlignment="1">
      <alignment horizontal="center" vertical="center" wrapText="1"/>
    </xf>
    <xf numFmtId="0" fontId="35" fillId="0" borderId="13" xfId="51" applyFont="1" applyBorder="1" applyAlignment="1">
      <alignment horizontal="center" vertical="center"/>
    </xf>
  </cellXfs>
  <cellStyles count="65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CELL" xfId="45" xr:uid="{00000000-0005-0000-0000-000012000000}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パーセント" xfId="2" builtinId="5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桁区切り 2" xfId="46" xr:uid="{00000000-0005-0000-0000-000023000000}"/>
    <cellStyle name="桁区切り 2 2" xfId="47" xr:uid="{00000000-0005-0000-0000-000024000000}"/>
    <cellStyle name="桁区切り 3" xfId="48" xr:uid="{00000000-0005-0000-0000-000025000000}"/>
    <cellStyle name="桁区切り 3 2" xfId="62" xr:uid="{00000000-0005-0000-0000-000026000000}"/>
    <cellStyle name="桁区切り 4" xfId="49" xr:uid="{00000000-0005-0000-0000-000027000000}"/>
    <cellStyle name="桁区切り 5" xfId="50" xr:uid="{00000000-0005-0000-0000-000028000000}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標準 2" xfId="44" xr:uid="{00000000-0005-0000-0000-000032000000}"/>
    <cellStyle name="標準 2 2" xfId="51" xr:uid="{00000000-0005-0000-0000-000033000000}"/>
    <cellStyle name="標準 3" xfId="52" xr:uid="{00000000-0005-0000-0000-000034000000}"/>
    <cellStyle name="標準 3 2" xfId="53" xr:uid="{00000000-0005-0000-0000-000035000000}"/>
    <cellStyle name="標準 3 3" xfId="54" xr:uid="{00000000-0005-0000-0000-000036000000}"/>
    <cellStyle name="標準 3 4" xfId="55" xr:uid="{00000000-0005-0000-0000-000037000000}"/>
    <cellStyle name="標準 4" xfId="56" xr:uid="{00000000-0005-0000-0000-000038000000}"/>
    <cellStyle name="標準 5" xfId="57" xr:uid="{00000000-0005-0000-0000-000039000000}"/>
    <cellStyle name="標準 6" xfId="58" xr:uid="{00000000-0005-0000-0000-00003A000000}"/>
    <cellStyle name="標準 7" xfId="61" xr:uid="{00000000-0005-0000-0000-00003B000000}"/>
    <cellStyle name="標準 8" xfId="63" xr:uid="{3B25EC91-68A3-4438-BD6E-82BE12E4A5ED}"/>
    <cellStyle name="標準 9" xfId="64" xr:uid="{16D319E5-0BA2-4173-8CAF-4FEE32A86AA4}"/>
    <cellStyle name="表題" xfId="59" xr:uid="{00000000-0005-0000-0000-00003C000000}"/>
    <cellStyle name="表頭" xfId="60" xr:uid="{00000000-0005-0000-0000-00003D000000}"/>
    <cellStyle name="良い" xfId="8" builtinId="26" customBuiltin="1"/>
  </cellStyles>
  <dxfs count="0"/>
  <tableStyles count="0" defaultTableStyle="TableStyleMedium9" defaultPivotStyle="PivotStyleLight16"/>
  <colors>
    <mruColors>
      <color rgb="FFF6AA00"/>
      <color rgb="FF4DC4FF"/>
      <color rgb="FF03AF7A"/>
      <color rgb="FFFFF100"/>
      <color rgb="FFFFF132"/>
      <color rgb="FF005AFF"/>
      <color rgb="FFFF4B00"/>
      <color rgb="FFFF2800"/>
      <color rgb="FF0041FF"/>
      <color rgb="FFFAF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53921061282556E-2"/>
          <c:y val="8.8580938697318021E-2"/>
          <c:w val="0.82116810629040726"/>
          <c:h val="0.607878103351835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社人研推計!$B$6</c:f>
              <c:strCache>
                <c:ptCount val="1"/>
                <c:pt idx="0">
                  <c:v>年少人口（0～14歳）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社人研推計!$F$5:$S$5</c:f>
              <c:strCache>
                <c:ptCount val="14"/>
                <c:pt idx="0">
                  <c:v>1995年
H7</c:v>
                </c:pt>
                <c:pt idx="1">
                  <c:v>2000年
H12</c:v>
                </c:pt>
                <c:pt idx="2">
                  <c:v>2005年
H17</c:v>
                </c:pt>
                <c:pt idx="3">
                  <c:v>2010年
H22</c:v>
                </c:pt>
                <c:pt idx="4">
                  <c:v>2015年
H27</c:v>
                </c:pt>
                <c:pt idx="5">
                  <c:v>2020年
R2</c:v>
                </c:pt>
                <c:pt idx="6">
                  <c:v>2025年
R7</c:v>
                </c:pt>
                <c:pt idx="7">
                  <c:v>2030年
R12</c:v>
                </c:pt>
                <c:pt idx="8">
                  <c:v>2035年
R17</c:v>
                </c:pt>
                <c:pt idx="9">
                  <c:v>2040年
R22</c:v>
                </c:pt>
                <c:pt idx="10">
                  <c:v>2045年
R27</c:v>
                </c:pt>
                <c:pt idx="11">
                  <c:v>2050年
R32</c:v>
                </c:pt>
                <c:pt idx="12">
                  <c:v>2055年
R37</c:v>
                </c:pt>
                <c:pt idx="13">
                  <c:v>2060年
R42</c:v>
                </c:pt>
              </c:strCache>
            </c:strRef>
          </c:cat>
          <c:val>
            <c:numRef>
              <c:f>社人研推計!$F$6:$S$6</c:f>
              <c:numCache>
                <c:formatCode>#,##0_);[Red]\(#,##0\)</c:formatCode>
                <c:ptCount val="14"/>
                <c:pt idx="0">
                  <c:v>7281</c:v>
                </c:pt>
                <c:pt idx="1">
                  <c:v>6904</c:v>
                </c:pt>
                <c:pt idx="2">
                  <c:v>6672</c:v>
                </c:pt>
                <c:pt idx="3">
                  <c:v>6908</c:v>
                </c:pt>
                <c:pt idx="4">
                  <c:v>7380</c:v>
                </c:pt>
                <c:pt idx="5">
                  <c:v>7873</c:v>
                </c:pt>
                <c:pt idx="6">
                  <c:v>8034</c:v>
                </c:pt>
                <c:pt idx="7">
                  <c:v>8043</c:v>
                </c:pt>
                <c:pt idx="8">
                  <c:v>8028</c:v>
                </c:pt>
                <c:pt idx="9">
                  <c:v>8030</c:v>
                </c:pt>
                <c:pt idx="10">
                  <c:v>7951</c:v>
                </c:pt>
                <c:pt idx="11">
                  <c:v>7831.0349308530622</c:v>
                </c:pt>
                <c:pt idx="12">
                  <c:v>7705.3304714613232</c:v>
                </c:pt>
                <c:pt idx="13">
                  <c:v>7587.7770028820196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C-47BD-B984-452B9A41C160}"/>
            </c:ext>
          </c:extLst>
        </c:ser>
        <c:ser>
          <c:idx val="2"/>
          <c:order val="1"/>
          <c:tx>
            <c:strRef>
              <c:f>社人研推計!$B$7</c:f>
              <c:strCache>
                <c:ptCount val="1"/>
                <c:pt idx="0">
                  <c:v>生産年齢人口（15～64歳）</c:v>
                </c:pt>
              </c:strCache>
            </c:strRef>
          </c:tx>
          <c:spPr>
            <a:pattFill prst="dkUpDiag">
              <a:fgClr>
                <a:srgbClr val="4DC4FF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effectLst/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社人研推計!$F$5:$S$5</c:f>
              <c:strCache>
                <c:ptCount val="14"/>
                <c:pt idx="0">
                  <c:v>1995年
H7</c:v>
                </c:pt>
                <c:pt idx="1">
                  <c:v>2000年
H12</c:v>
                </c:pt>
                <c:pt idx="2">
                  <c:v>2005年
H17</c:v>
                </c:pt>
                <c:pt idx="3">
                  <c:v>2010年
H22</c:v>
                </c:pt>
                <c:pt idx="4">
                  <c:v>2015年
H27</c:v>
                </c:pt>
                <c:pt idx="5">
                  <c:v>2020年
R2</c:v>
                </c:pt>
                <c:pt idx="6">
                  <c:v>2025年
R7</c:v>
                </c:pt>
                <c:pt idx="7">
                  <c:v>2030年
R12</c:v>
                </c:pt>
                <c:pt idx="8">
                  <c:v>2035年
R17</c:v>
                </c:pt>
                <c:pt idx="9">
                  <c:v>2040年
R22</c:v>
                </c:pt>
                <c:pt idx="10">
                  <c:v>2045年
R27</c:v>
                </c:pt>
                <c:pt idx="11">
                  <c:v>2050年
R32</c:v>
                </c:pt>
                <c:pt idx="12">
                  <c:v>2055年
R37</c:v>
                </c:pt>
                <c:pt idx="13">
                  <c:v>2060年
R42</c:v>
                </c:pt>
              </c:strCache>
            </c:strRef>
          </c:cat>
          <c:val>
            <c:numRef>
              <c:f>社人研推計!$F$7:$S$7</c:f>
              <c:numCache>
                <c:formatCode>#,##0_);[Red]\(#,##0\)</c:formatCode>
                <c:ptCount val="14"/>
                <c:pt idx="0">
                  <c:v>20294</c:v>
                </c:pt>
                <c:pt idx="1">
                  <c:v>21734</c:v>
                </c:pt>
                <c:pt idx="2">
                  <c:v>22394</c:v>
                </c:pt>
                <c:pt idx="3">
                  <c:v>23054</c:v>
                </c:pt>
                <c:pt idx="4">
                  <c:v>23454</c:v>
                </c:pt>
                <c:pt idx="5">
                  <c:v>23513</c:v>
                </c:pt>
                <c:pt idx="6">
                  <c:v>23757</c:v>
                </c:pt>
                <c:pt idx="7">
                  <c:v>24241</c:v>
                </c:pt>
                <c:pt idx="8">
                  <c:v>24434</c:v>
                </c:pt>
                <c:pt idx="9">
                  <c:v>23917</c:v>
                </c:pt>
                <c:pt idx="10">
                  <c:v>23479</c:v>
                </c:pt>
                <c:pt idx="11">
                  <c:v>23101.184282695569</c:v>
                </c:pt>
                <c:pt idx="12">
                  <c:v>22821.556604172798</c:v>
                </c:pt>
                <c:pt idx="13">
                  <c:v>22653.296264478588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6C-47BD-B984-452B9A41C160}"/>
            </c:ext>
          </c:extLst>
        </c:ser>
        <c:ser>
          <c:idx val="4"/>
          <c:order val="2"/>
          <c:tx>
            <c:strRef>
              <c:f>社人研推計!$B$8</c:f>
              <c:strCache>
                <c:ptCount val="1"/>
                <c:pt idx="0">
                  <c:v>老年人口（65歳以上）</c:v>
                </c:pt>
              </c:strCache>
            </c:strRef>
          </c:tx>
          <c:spPr>
            <a:pattFill prst="pct75">
              <a:fgClr>
                <a:srgbClr val="F6AA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73224043715846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D5-409E-AF96-F23483A4CF8D}"/>
                </c:ext>
              </c:extLst>
            </c:dLbl>
            <c:dLbl>
              <c:idx val="1"/>
              <c:layout>
                <c:manualLayout>
                  <c:x val="0"/>
                  <c:y val="-8.19672131147541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D5-409E-AF96-F23483A4CF8D}"/>
                </c:ext>
              </c:extLst>
            </c:dLbl>
            <c:dLbl>
              <c:idx val="2"/>
              <c:layout>
                <c:manualLayout>
                  <c:x val="0"/>
                  <c:y val="-8.19672131147541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D5-409E-AF96-F23483A4CF8D}"/>
                </c:ext>
              </c:extLst>
            </c:dLbl>
            <c:dLbl>
              <c:idx val="3"/>
              <c:layout>
                <c:manualLayout>
                  <c:x val="0"/>
                  <c:y val="-8.19672131147541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D5-409E-AF96-F23483A4CF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社人研推計!$F$5:$S$5</c:f>
              <c:strCache>
                <c:ptCount val="14"/>
                <c:pt idx="0">
                  <c:v>1995年
H7</c:v>
                </c:pt>
                <c:pt idx="1">
                  <c:v>2000年
H12</c:v>
                </c:pt>
                <c:pt idx="2">
                  <c:v>2005年
H17</c:v>
                </c:pt>
                <c:pt idx="3">
                  <c:v>2010年
H22</c:v>
                </c:pt>
                <c:pt idx="4">
                  <c:v>2015年
H27</c:v>
                </c:pt>
                <c:pt idx="5">
                  <c:v>2020年
R2</c:v>
                </c:pt>
                <c:pt idx="6">
                  <c:v>2025年
R7</c:v>
                </c:pt>
                <c:pt idx="7">
                  <c:v>2030年
R12</c:v>
                </c:pt>
                <c:pt idx="8">
                  <c:v>2035年
R17</c:v>
                </c:pt>
                <c:pt idx="9">
                  <c:v>2040年
R22</c:v>
                </c:pt>
                <c:pt idx="10">
                  <c:v>2045年
R27</c:v>
                </c:pt>
                <c:pt idx="11">
                  <c:v>2050年
R32</c:v>
                </c:pt>
                <c:pt idx="12">
                  <c:v>2055年
R37</c:v>
                </c:pt>
                <c:pt idx="13">
                  <c:v>2060年
R42</c:v>
                </c:pt>
              </c:strCache>
            </c:strRef>
          </c:cat>
          <c:val>
            <c:numRef>
              <c:f>社人研推計!$F$8:$S$8</c:f>
              <c:numCache>
                <c:formatCode>#,##0_);[Red]\(#,##0\)</c:formatCode>
                <c:ptCount val="14"/>
                <c:pt idx="0">
                  <c:v>2674</c:v>
                </c:pt>
                <c:pt idx="1">
                  <c:v>3461</c:v>
                </c:pt>
                <c:pt idx="2">
                  <c:v>4461</c:v>
                </c:pt>
                <c:pt idx="3">
                  <c:v>5224</c:v>
                </c:pt>
                <c:pt idx="4">
                  <c:v>6383</c:v>
                </c:pt>
                <c:pt idx="5">
                  <c:v>7853</c:v>
                </c:pt>
                <c:pt idx="6">
                  <c:v>8795</c:v>
                </c:pt>
                <c:pt idx="7">
                  <c:v>9361</c:v>
                </c:pt>
                <c:pt idx="8">
                  <c:v>9887</c:v>
                </c:pt>
                <c:pt idx="9">
                  <c:v>10716</c:v>
                </c:pt>
                <c:pt idx="10">
                  <c:v>11179</c:v>
                </c:pt>
                <c:pt idx="11">
                  <c:v>11531.472144414343</c:v>
                </c:pt>
                <c:pt idx="12">
                  <c:v>11707.750895469879</c:v>
                </c:pt>
                <c:pt idx="13">
                  <c:v>11655.267466137002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6C-47BD-B984-452B9A41C160}"/>
            </c:ext>
          </c:extLst>
        </c:ser>
        <c:ser>
          <c:idx val="1"/>
          <c:order val="3"/>
          <c:tx>
            <c:strRef>
              <c:f>社人研推計!$B$9</c:f>
              <c:strCache>
                <c:ptCount val="1"/>
                <c:pt idx="0">
                  <c:v>年齢不詳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2"/>
              <c:layout>
                <c:manualLayout>
                  <c:x val="0"/>
                  <c:y val="-4.3699100728307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6C-47BD-B984-452B9A41C160}"/>
                </c:ext>
              </c:extLst>
            </c:dLbl>
            <c:dLbl>
              <c:idx val="3"/>
              <c:layout>
                <c:manualLayout>
                  <c:x val="0"/>
                  <c:y val="-3.55191256830601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6C-47BD-B984-452B9A41C160}"/>
                </c:ext>
              </c:extLst>
            </c:dLbl>
            <c:dLbl>
              <c:idx val="4"/>
              <c:layout>
                <c:manualLayout>
                  <c:x val="0"/>
                  <c:y val="-3.8251366120218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6C-47BD-B984-452B9A41C1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社人研推計!$F$5:$S$5</c:f>
              <c:strCache>
                <c:ptCount val="14"/>
                <c:pt idx="0">
                  <c:v>1995年
H7</c:v>
                </c:pt>
                <c:pt idx="1">
                  <c:v>2000年
H12</c:v>
                </c:pt>
                <c:pt idx="2">
                  <c:v>2005年
H17</c:v>
                </c:pt>
                <c:pt idx="3">
                  <c:v>2010年
H22</c:v>
                </c:pt>
                <c:pt idx="4">
                  <c:v>2015年
H27</c:v>
                </c:pt>
                <c:pt idx="5">
                  <c:v>2020年
R2</c:v>
                </c:pt>
                <c:pt idx="6">
                  <c:v>2025年
R7</c:v>
                </c:pt>
                <c:pt idx="7">
                  <c:v>2030年
R12</c:v>
                </c:pt>
                <c:pt idx="8">
                  <c:v>2035年
R17</c:v>
                </c:pt>
                <c:pt idx="9">
                  <c:v>2040年
R22</c:v>
                </c:pt>
                <c:pt idx="10">
                  <c:v>2045年
R27</c:v>
                </c:pt>
                <c:pt idx="11">
                  <c:v>2050年
R32</c:v>
                </c:pt>
                <c:pt idx="12">
                  <c:v>2055年
R37</c:v>
                </c:pt>
                <c:pt idx="13">
                  <c:v>2060年
R42</c:v>
                </c:pt>
              </c:strCache>
            </c:strRef>
          </c:cat>
          <c:val>
            <c:numRef>
              <c:f>社人研推計!$F$9:$S$9</c:f>
              <c:numCache>
                <c:formatCode>#,##0_);[Red]\(#,##0\)</c:formatCode>
                <c:ptCount val="14"/>
                <c:pt idx="2">
                  <c:v>10</c:v>
                </c:pt>
                <c:pt idx="3">
                  <c:v>58</c:v>
                </c:pt>
                <c:pt idx="4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6C-47BD-B984-452B9A41C160}"/>
            </c:ext>
          </c:extLst>
        </c:ser>
        <c:ser>
          <c:idx val="3"/>
          <c:order val="4"/>
          <c:tx>
            <c:strRef>
              <c:f>社人研推計!$B$10</c:f>
              <c:strCache>
                <c:ptCount val="1"/>
                <c:pt idx="0">
                  <c:v>総人口年齢不詳含む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9711790755942539E-3"/>
                  <c:y val="0.158521892312754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3C-45A9-9429-829CF89B2B4F}"/>
                </c:ext>
              </c:extLst>
            </c:dLbl>
            <c:dLbl>
              <c:idx val="2"/>
              <c:layout>
                <c:manualLayout>
                  <c:x val="1.9185654890480216E-4"/>
                  <c:y val="0.132060797728152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6C-47BD-B984-452B9A41C160}"/>
                </c:ext>
              </c:extLst>
            </c:dLbl>
            <c:dLbl>
              <c:idx val="3"/>
              <c:layout>
                <c:manualLayout>
                  <c:x val="1.9185654890483821E-4"/>
                  <c:y val="0.153366249300804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6C-47BD-B984-452B9A41C160}"/>
                </c:ext>
              </c:extLst>
            </c:dLbl>
            <c:dLbl>
              <c:idx val="4"/>
              <c:layout>
                <c:manualLayout>
                  <c:x val="-1.774711789344952E-3"/>
                  <c:y val="0.157028957445893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6C-47BD-B984-452B9A41C160}"/>
                </c:ext>
              </c:extLst>
            </c:dLbl>
            <c:dLbl>
              <c:idx val="13"/>
              <c:layout>
                <c:manualLayout>
                  <c:x val="-1.776908147266873E-3"/>
                  <c:y val="0.1395960128723393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51503345064653E-2"/>
                      <c:h val="3.93898526480554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83C-45A9-9429-829CF89B2B4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社人研推計!$F$5:$S$5</c:f>
              <c:strCache>
                <c:ptCount val="14"/>
                <c:pt idx="0">
                  <c:v>1995年
H7</c:v>
                </c:pt>
                <c:pt idx="1">
                  <c:v>2000年
H12</c:v>
                </c:pt>
                <c:pt idx="2">
                  <c:v>2005年
H17</c:v>
                </c:pt>
                <c:pt idx="3">
                  <c:v>2010年
H22</c:v>
                </c:pt>
                <c:pt idx="4">
                  <c:v>2015年
H27</c:v>
                </c:pt>
                <c:pt idx="5">
                  <c:v>2020年
R2</c:v>
                </c:pt>
                <c:pt idx="6">
                  <c:v>2025年
R7</c:v>
                </c:pt>
                <c:pt idx="7">
                  <c:v>2030年
R12</c:v>
                </c:pt>
                <c:pt idx="8">
                  <c:v>2035年
R17</c:v>
                </c:pt>
                <c:pt idx="9">
                  <c:v>2040年
R22</c:v>
                </c:pt>
                <c:pt idx="10">
                  <c:v>2045年
R27</c:v>
                </c:pt>
                <c:pt idx="11">
                  <c:v>2050年
R32</c:v>
                </c:pt>
                <c:pt idx="12">
                  <c:v>2055年
R37</c:v>
                </c:pt>
                <c:pt idx="13">
                  <c:v>2060年
R42</c:v>
                </c:pt>
              </c:strCache>
            </c:strRef>
          </c:cat>
          <c:val>
            <c:numRef>
              <c:f>社人研推計!$F$10:$S$10</c:f>
              <c:numCache>
                <c:formatCode>#,##0_);[Red]\(#,##0\)</c:formatCode>
                <c:ptCount val="14"/>
                <c:pt idx="0">
                  <c:v>30249</c:v>
                </c:pt>
                <c:pt idx="1">
                  <c:v>32099</c:v>
                </c:pt>
                <c:pt idx="2">
                  <c:v>33537</c:v>
                </c:pt>
                <c:pt idx="3">
                  <c:v>35244</c:v>
                </c:pt>
                <c:pt idx="4">
                  <c:v>37502</c:v>
                </c:pt>
                <c:pt idx="5">
                  <c:v>39239</c:v>
                </c:pt>
                <c:pt idx="6">
                  <c:v>40586</c:v>
                </c:pt>
                <c:pt idx="7">
                  <c:v>41645</c:v>
                </c:pt>
                <c:pt idx="8">
                  <c:v>42349</c:v>
                </c:pt>
                <c:pt idx="9">
                  <c:v>42663</c:v>
                </c:pt>
                <c:pt idx="10">
                  <c:v>42609</c:v>
                </c:pt>
                <c:pt idx="11">
                  <c:v>42463.691357962976</c:v>
                </c:pt>
                <c:pt idx="12">
                  <c:v>42234.637971103999</c:v>
                </c:pt>
                <c:pt idx="13">
                  <c:v>41896.340733497607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6C-47BD-B984-452B9A41C1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"/>
        <c:overlap val="100"/>
        <c:axId val="587132304"/>
        <c:axId val="587137008"/>
      </c:barChart>
      <c:catAx>
        <c:axId val="58713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87137008"/>
        <c:crosses val="autoZero"/>
        <c:auto val="1"/>
        <c:lblAlgn val="ctr"/>
        <c:lblOffset val="100"/>
        <c:noMultiLvlLbl val="0"/>
      </c:catAx>
      <c:valAx>
        <c:axId val="587137008"/>
        <c:scaling>
          <c:orientation val="minMax"/>
          <c:max val="50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2.5191145759765995E-2"/>
              <c:y val="1.9908804362258028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0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87132304"/>
        <c:crosses val="autoZero"/>
        <c:crossBetween val="between"/>
        <c:majorUnit val="500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11438614420985"/>
          <c:y val="0.79219052536465728"/>
          <c:w val="0.77712261631012935"/>
          <c:h val="4.3875048405834519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3175" cap="flat" cmpd="sng" algn="ctr">
      <a:noFill/>
      <a:prstDash val="sysDot"/>
      <a:round/>
    </a:ln>
    <a:effectLst/>
  </c:spPr>
  <c:txPr>
    <a:bodyPr/>
    <a:lstStyle/>
    <a:p>
      <a:pPr>
        <a:defRPr sz="80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0162843588052"/>
          <c:y val="7.3114932282414211E-2"/>
          <c:w val="0.8435531496253118"/>
          <c:h val="0.51396772367630317"/>
        </c:manualLayout>
      </c:layout>
      <c:lineChart>
        <c:grouping val="standard"/>
        <c:varyColors val="0"/>
        <c:ser>
          <c:idx val="2"/>
          <c:order val="0"/>
          <c:tx>
            <c:strRef>
              <c:f>'町独自（現状趨勢ケース）'!$B$8</c:f>
              <c:strCache>
                <c:ptCount val="1"/>
                <c:pt idx="0">
                  <c:v>町独自推計（現状の状態で推移した場合）</c:v>
                </c:pt>
              </c:strCache>
            </c:strRef>
          </c:tx>
          <c:spPr>
            <a:ln w="22225" cap="rnd">
              <a:solidFill>
                <a:srgbClr val="F6A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6AA00"/>
              </a:solidFill>
              <a:ln w="9525">
                <a:solidFill>
                  <a:srgbClr val="F6AA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317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'町独自（現状趨勢ケース）'!$C$5:$M$5</c:f>
              <c:strCache>
                <c:ptCount val="11"/>
                <c:pt idx="0">
                  <c:v>2010年
平成22年</c:v>
                </c:pt>
                <c:pt idx="1">
                  <c:v>2015年
平成27年</c:v>
                </c:pt>
                <c:pt idx="2">
                  <c:v>2020年
令和2年</c:v>
                </c:pt>
                <c:pt idx="3">
                  <c:v>2025年
令和7年</c:v>
                </c:pt>
                <c:pt idx="4">
                  <c:v>2030年
令和12年</c:v>
                </c:pt>
                <c:pt idx="5">
                  <c:v>2035年
令和17年</c:v>
                </c:pt>
                <c:pt idx="6">
                  <c:v>2040年
令和22年</c:v>
                </c:pt>
                <c:pt idx="7">
                  <c:v>2045年
令和27年</c:v>
                </c:pt>
                <c:pt idx="8">
                  <c:v>2050年
令和32年</c:v>
                </c:pt>
                <c:pt idx="9">
                  <c:v>2055年
令和37年</c:v>
                </c:pt>
                <c:pt idx="10">
                  <c:v>2060年
令和42年</c:v>
                </c:pt>
              </c:strCache>
            </c:strRef>
          </c:cat>
          <c:val>
            <c:numRef>
              <c:f>'町独自（現状趨勢ケース）'!$C$8:$M$8</c:f>
              <c:numCache>
                <c:formatCode>#,##0_);[Red]\(#,##0\)</c:formatCode>
                <c:ptCount val="11"/>
                <c:pt idx="0">
                  <c:v>35244</c:v>
                </c:pt>
                <c:pt idx="1">
                  <c:v>37502</c:v>
                </c:pt>
                <c:pt idx="2">
                  <c:v>40440</c:v>
                </c:pt>
                <c:pt idx="3">
                  <c:v>42802</c:v>
                </c:pt>
                <c:pt idx="4">
                  <c:v>44741</c:v>
                </c:pt>
                <c:pt idx="5">
                  <c:v>46028</c:v>
                </c:pt>
                <c:pt idx="6">
                  <c:v>46682</c:v>
                </c:pt>
                <c:pt idx="7">
                  <c:v>46732</c:v>
                </c:pt>
                <c:pt idx="8">
                  <c:v>46682</c:v>
                </c:pt>
                <c:pt idx="9">
                  <c:v>46460</c:v>
                </c:pt>
                <c:pt idx="10">
                  <c:v>46006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3162-44EF-958E-9FF6B82654FB}"/>
            </c:ext>
          </c:extLst>
        </c:ser>
        <c:ser>
          <c:idx val="0"/>
          <c:order val="1"/>
          <c:tx>
            <c:strRef>
              <c:f>'町独自（現状趨勢ケース）'!$B$6</c:f>
              <c:strCache>
                <c:ptCount val="1"/>
                <c:pt idx="0">
                  <c:v>社人研推計</c:v>
                </c:pt>
              </c:strCache>
            </c:strRef>
          </c:tx>
          <c:spPr>
            <a:ln w="22225" cap="rnd">
              <a:solidFill>
                <a:srgbClr val="005AFF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solidFill>
                <a:srgbClr val="005AFF"/>
              </a:solidFill>
              <a:ln w="9525">
                <a:solidFill>
                  <a:srgbClr val="005AFF"/>
                </a:solidFill>
                <a:prstDash val="solid"/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CD-4A0F-B5C2-4201129387F3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CD-4A0F-B5C2-4201129387F3}"/>
                </c:ext>
              </c:extLst>
            </c:dLbl>
            <c:dLbl>
              <c:idx val="2"/>
              <c:layout>
                <c:manualLayout>
                  <c:x val="-6.4081306778447254E-3"/>
                  <c:y val="-3.1634264131592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CD-4A0F-B5C2-4201129387F3}"/>
                </c:ext>
              </c:extLst>
            </c:dLbl>
            <c:dLbl>
              <c:idx val="3"/>
              <c:layout>
                <c:manualLayout>
                  <c:x val="-1.3164386363909913E-2"/>
                  <c:y val="-3.230847991386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42-489C-9373-A4D22EA7F530}"/>
                </c:ext>
              </c:extLst>
            </c:dLbl>
            <c:dLbl>
              <c:idx val="4"/>
              <c:layout>
                <c:manualLayout>
                  <c:x val="-1.1144337833492704E-2"/>
                  <c:y val="-2.8886291783383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42-489C-9373-A4D22EA7F530}"/>
                </c:ext>
              </c:extLst>
            </c:dLbl>
            <c:dLbl>
              <c:idx val="5"/>
              <c:layout>
                <c:manualLayout>
                  <c:x val="-1.1581452996547639E-2"/>
                  <c:y val="-2.5889800857186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50-4CDF-A536-BFBE4287A5E7}"/>
                </c:ext>
              </c:extLst>
            </c:dLbl>
            <c:dLbl>
              <c:idx val="6"/>
              <c:layout>
                <c:manualLayout>
                  <c:x val="-8.7036848920182819E-3"/>
                  <c:y val="-2.5665133248122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50-4CDF-A536-BFBE4287A5E7}"/>
                </c:ext>
              </c:extLst>
            </c:dLbl>
            <c:dLbl>
              <c:idx val="7"/>
              <c:layout>
                <c:manualLayout>
                  <c:x val="-9.1325446790743569E-3"/>
                  <c:y val="-2.2669068232085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CD-4A0F-B5C2-4201129387F3}"/>
                </c:ext>
              </c:extLst>
            </c:dLbl>
            <c:dLbl>
              <c:idx val="8"/>
              <c:layout>
                <c:manualLayout>
                  <c:x val="-5.5785353507793213E-3"/>
                  <c:y val="-1.99645387201314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CD-4A0F-B5C2-4201129387F3}"/>
                </c:ext>
              </c:extLst>
            </c:dLbl>
            <c:dLbl>
              <c:idx val="9"/>
              <c:layout>
                <c:manualLayout>
                  <c:x val="-1.0913746992034821E-2"/>
                  <c:y val="-2.2803229932284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CD-4A0F-B5C2-4201129387F3}"/>
                </c:ext>
              </c:extLst>
            </c:dLbl>
            <c:dLbl>
              <c:idx val="10"/>
              <c:layout>
                <c:manualLayout>
                  <c:x val="-1.2443230297845701E-2"/>
                  <c:y val="-2.4005574312165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CD-4A0F-B5C2-4201129387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317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'町独自（現状趨勢ケース）'!$C$5:$M$5</c:f>
              <c:strCache>
                <c:ptCount val="11"/>
                <c:pt idx="0">
                  <c:v>2010年
平成22年</c:v>
                </c:pt>
                <c:pt idx="1">
                  <c:v>2015年
平成27年</c:v>
                </c:pt>
                <c:pt idx="2">
                  <c:v>2020年
令和2年</c:v>
                </c:pt>
                <c:pt idx="3">
                  <c:v>2025年
令和7年</c:v>
                </c:pt>
                <c:pt idx="4">
                  <c:v>2030年
令和12年</c:v>
                </c:pt>
                <c:pt idx="5">
                  <c:v>2035年
令和17年</c:v>
                </c:pt>
                <c:pt idx="6">
                  <c:v>2040年
令和22年</c:v>
                </c:pt>
                <c:pt idx="7">
                  <c:v>2045年
令和27年</c:v>
                </c:pt>
                <c:pt idx="8">
                  <c:v>2050年
令和32年</c:v>
                </c:pt>
                <c:pt idx="9">
                  <c:v>2055年
令和37年</c:v>
                </c:pt>
                <c:pt idx="10">
                  <c:v>2060年
令和42年</c:v>
                </c:pt>
              </c:strCache>
            </c:strRef>
          </c:cat>
          <c:val>
            <c:numRef>
              <c:f>'町独自（現状趨勢ケース）'!$C$6:$M$6</c:f>
              <c:numCache>
                <c:formatCode>#,##0_);[Red]\(#,##0\)</c:formatCode>
                <c:ptCount val="11"/>
                <c:pt idx="0">
                  <c:v>35244</c:v>
                </c:pt>
                <c:pt idx="1">
                  <c:v>37502</c:v>
                </c:pt>
                <c:pt idx="2">
                  <c:v>39239</c:v>
                </c:pt>
                <c:pt idx="3">
                  <c:v>40586</c:v>
                </c:pt>
                <c:pt idx="4">
                  <c:v>41645</c:v>
                </c:pt>
                <c:pt idx="5">
                  <c:v>42349</c:v>
                </c:pt>
                <c:pt idx="6">
                  <c:v>42663</c:v>
                </c:pt>
                <c:pt idx="7">
                  <c:v>42609</c:v>
                </c:pt>
                <c:pt idx="8">
                  <c:v>42464</c:v>
                </c:pt>
                <c:pt idx="9">
                  <c:v>42235</c:v>
                </c:pt>
                <c:pt idx="10">
                  <c:v>41896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62-44EF-958E-9FF6B82654FB}"/>
            </c:ext>
          </c:extLst>
        </c:ser>
        <c:ser>
          <c:idx val="1"/>
          <c:order val="2"/>
          <c:tx>
            <c:strRef>
              <c:f>'町独自（現状趨勢ケース）'!$B$7</c:f>
              <c:strCache>
                <c:ptCount val="1"/>
                <c:pt idx="0">
                  <c:v>第１期人口ビジョン</c:v>
                </c:pt>
              </c:strCache>
            </c:strRef>
          </c:tx>
          <c:spPr>
            <a:ln w="22225" cap="rnd">
              <a:solidFill>
                <a:srgbClr val="FF4B00"/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solidFill>
                <a:srgbClr val="FF4B00"/>
              </a:solidFill>
              <a:ln w="9525">
                <a:solidFill>
                  <a:srgbClr val="FF4B00"/>
                </a:solidFill>
                <a:prstDash val="solid"/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162-44EF-958E-9FF6B82654FB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162-44EF-958E-9FF6B82654FB}"/>
                </c:ext>
              </c:extLst>
            </c:dLbl>
            <c:dLbl>
              <c:idx val="2"/>
              <c:layout>
                <c:manualLayout>
                  <c:x val="-3.4824813925224234E-2"/>
                  <c:y val="3.0621722846441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50-4CDF-A536-BFBE4287A5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317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'町独自（現状趨勢ケース）'!$C$5:$M$5</c:f>
              <c:strCache>
                <c:ptCount val="11"/>
                <c:pt idx="0">
                  <c:v>2010年
平成22年</c:v>
                </c:pt>
                <c:pt idx="1">
                  <c:v>2015年
平成27年</c:v>
                </c:pt>
                <c:pt idx="2">
                  <c:v>2020年
令和2年</c:v>
                </c:pt>
                <c:pt idx="3">
                  <c:v>2025年
令和7年</c:v>
                </c:pt>
                <c:pt idx="4">
                  <c:v>2030年
令和12年</c:v>
                </c:pt>
                <c:pt idx="5">
                  <c:v>2035年
令和17年</c:v>
                </c:pt>
                <c:pt idx="6">
                  <c:v>2040年
令和22年</c:v>
                </c:pt>
                <c:pt idx="7">
                  <c:v>2045年
令和27年</c:v>
                </c:pt>
                <c:pt idx="8">
                  <c:v>2050年
令和32年</c:v>
                </c:pt>
                <c:pt idx="9">
                  <c:v>2055年
令和37年</c:v>
                </c:pt>
                <c:pt idx="10">
                  <c:v>2060年
令和42年</c:v>
                </c:pt>
              </c:strCache>
            </c:strRef>
          </c:cat>
          <c:val>
            <c:numRef>
              <c:f>'町独自（現状趨勢ケース）'!$C$7:$M$7</c:f>
              <c:numCache>
                <c:formatCode>#,##0_);[Red]\(#,##0\)</c:formatCode>
                <c:ptCount val="11"/>
                <c:pt idx="0">
                  <c:v>35244</c:v>
                </c:pt>
                <c:pt idx="1">
                  <c:v>37502</c:v>
                </c:pt>
                <c:pt idx="2">
                  <c:v>38546</c:v>
                </c:pt>
                <c:pt idx="3">
                  <c:v>39389</c:v>
                </c:pt>
                <c:pt idx="4">
                  <c:v>40124</c:v>
                </c:pt>
                <c:pt idx="5">
                  <c:v>40773</c:v>
                </c:pt>
                <c:pt idx="6">
                  <c:v>41250</c:v>
                </c:pt>
                <c:pt idx="7">
                  <c:v>41480</c:v>
                </c:pt>
                <c:pt idx="8">
                  <c:v>41593</c:v>
                </c:pt>
                <c:pt idx="9">
                  <c:v>41664</c:v>
                </c:pt>
                <c:pt idx="10">
                  <c:v>41711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62-44EF-958E-9FF6B8265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148991"/>
        <c:axId val="1360135679"/>
      </c:lineChart>
      <c:catAx>
        <c:axId val="13601489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60135679"/>
        <c:crosses val="autoZero"/>
        <c:auto val="1"/>
        <c:lblAlgn val="ctr"/>
        <c:lblOffset val="0"/>
        <c:noMultiLvlLbl val="0"/>
      </c:catAx>
      <c:valAx>
        <c:axId val="1360135679"/>
        <c:scaling>
          <c:orientation val="minMax"/>
          <c:max val="50000"/>
          <c:min val="300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en-US"/>
                  <a:t>(</a:t>
                </a:r>
                <a:r>
                  <a:rPr lang="ja-JP"/>
                  <a:t>人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5.3971169273599059E-2"/>
              <c:y val="1.30827803827892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60148991"/>
        <c:crosses val="autoZero"/>
        <c:crossBetween val="between"/>
        <c:majorUnit val="500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9085097255325358"/>
          <c:y val="0.461004091718901"/>
          <c:w val="0.36253749549802167"/>
          <c:h val="0.1241102204383211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53921061282556E-2"/>
          <c:y val="8.8580938697318021E-2"/>
          <c:w val="0.82116810629040726"/>
          <c:h val="0.607878103351835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'町独自（現状趨勢ケース）'!$B$103</c:f>
              <c:strCache>
                <c:ptCount val="1"/>
                <c:pt idx="0">
                  <c:v>年少人口（0～14歳）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'町独自（現状趨勢ケース）'!$C$102:$P$102</c:f>
              <c:strCache>
                <c:ptCount val="14"/>
                <c:pt idx="0">
                  <c:v>1995年
H7</c:v>
                </c:pt>
                <c:pt idx="1">
                  <c:v>2000年
H12</c:v>
                </c:pt>
                <c:pt idx="2">
                  <c:v>2005年
H17</c:v>
                </c:pt>
                <c:pt idx="3">
                  <c:v>2010年
H22</c:v>
                </c:pt>
                <c:pt idx="4">
                  <c:v>2015年
H27</c:v>
                </c:pt>
                <c:pt idx="5">
                  <c:v>2020年
R2</c:v>
                </c:pt>
                <c:pt idx="6">
                  <c:v>2025年
R7</c:v>
                </c:pt>
                <c:pt idx="7">
                  <c:v>2030年
R12</c:v>
                </c:pt>
                <c:pt idx="8">
                  <c:v>2035年
R17</c:v>
                </c:pt>
                <c:pt idx="9">
                  <c:v>2040年
R22</c:v>
                </c:pt>
                <c:pt idx="10">
                  <c:v>2045年
R27</c:v>
                </c:pt>
                <c:pt idx="11">
                  <c:v>2050年
R32</c:v>
                </c:pt>
                <c:pt idx="12">
                  <c:v>2055年
R37</c:v>
                </c:pt>
                <c:pt idx="13">
                  <c:v>2060年
R42</c:v>
                </c:pt>
              </c:strCache>
            </c:strRef>
          </c:cat>
          <c:val>
            <c:numRef>
              <c:f>'町独自（現状趨勢ケース）'!$C$103:$P$103</c:f>
              <c:numCache>
                <c:formatCode>#,##0_);[Red]\(#,##0\)</c:formatCode>
                <c:ptCount val="14"/>
                <c:pt idx="0">
                  <c:v>7281</c:v>
                </c:pt>
                <c:pt idx="1">
                  <c:v>6904</c:v>
                </c:pt>
                <c:pt idx="2">
                  <c:v>6672</c:v>
                </c:pt>
                <c:pt idx="3">
                  <c:v>6908</c:v>
                </c:pt>
                <c:pt idx="4">
                  <c:v>7380</c:v>
                </c:pt>
                <c:pt idx="5">
                  <c:v>8161</c:v>
                </c:pt>
                <c:pt idx="6">
                  <c:v>8606</c:v>
                </c:pt>
                <c:pt idx="7">
                  <c:v>8619</c:v>
                </c:pt>
                <c:pt idx="8">
                  <c:v>8437</c:v>
                </c:pt>
                <c:pt idx="9">
                  <c:v>8413</c:v>
                </c:pt>
                <c:pt idx="10">
                  <c:v>8448</c:v>
                </c:pt>
                <c:pt idx="11" formatCode="_(* #,##0_);_(* \(#,##0\);_(* &quot;-&quot;_);_(@_)">
                  <c:v>8477</c:v>
                </c:pt>
                <c:pt idx="12" formatCode="_(* #,##0_);_(* \(#,##0\);_(* &quot;-&quot;_);_(@_)">
                  <c:v>8358</c:v>
                </c:pt>
                <c:pt idx="13" formatCode="_(* #,##0_);_(* \(#,##0\);_(* &quot;-&quot;_);_(@_)">
                  <c:v>8089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F-42EC-B355-4A801389B5A2}"/>
            </c:ext>
          </c:extLst>
        </c:ser>
        <c:ser>
          <c:idx val="2"/>
          <c:order val="1"/>
          <c:tx>
            <c:strRef>
              <c:f>'町独自（現状趨勢ケース）'!$B$104</c:f>
              <c:strCache>
                <c:ptCount val="1"/>
                <c:pt idx="0">
                  <c:v>生産年齢人口（15～64歳）</c:v>
                </c:pt>
              </c:strCache>
            </c:strRef>
          </c:tx>
          <c:spPr>
            <a:pattFill prst="dkUpDiag">
              <a:fgClr>
                <a:srgbClr val="4DC4FF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'町独自（現状趨勢ケース）'!$C$102:$P$102</c:f>
              <c:strCache>
                <c:ptCount val="14"/>
                <c:pt idx="0">
                  <c:v>1995年
H7</c:v>
                </c:pt>
                <c:pt idx="1">
                  <c:v>2000年
H12</c:v>
                </c:pt>
                <c:pt idx="2">
                  <c:v>2005年
H17</c:v>
                </c:pt>
                <c:pt idx="3">
                  <c:v>2010年
H22</c:v>
                </c:pt>
                <c:pt idx="4">
                  <c:v>2015年
H27</c:v>
                </c:pt>
                <c:pt idx="5">
                  <c:v>2020年
R2</c:v>
                </c:pt>
                <c:pt idx="6">
                  <c:v>2025年
R7</c:v>
                </c:pt>
                <c:pt idx="7">
                  <c:v>2030年
R12</c:v>
                </c:pt>
                <c:pt idx="8">
                  <c:v>2035年
R17</c:v>
                </c:pt>
                <c:pt idx="9">
                  <c:v>2040年
R22</c:v>
                </c:pt>
                <c:pt idx="10">
                  <c:v>2045年
R27</c:v>
                </c:pt>
                <c:pt idx="11">
                  <c:v>2050年
R32</c:v>
                </c:pt>
                <c:pt idx="12">
                  <c:v>2055年
R37</c:v>
                </c:pt>
                <c:pt idx="13">
                  <c:v>2060年
R42</c:v>
                </c:pt>
              </c:strCache>
            </c:strRef>
          </c:cat>
          <c:val>
            <c:numRef>
              <c:f>'町独自（現状趨勢ケース）'!$C$104:$P$104</c:f>
              <c:numCache>
                <c:formatCode>#,##0_);[Red]\(#,##0\)</c:formatCode>
                <c:ptCount val="14"/>
                <c:pt idx="0">
                  <c:v>20294</c:v>
                </c:pt>
                <c:pt idx="1">
                  <c:v>21734</c:v>
                </c:pt>
                <c:pt idx="2">
                  <c:v>22394</c:v>
                </c:pt>
                <c:pt idx="3">
                  <c:v>23054</c:v>
                </c:pt>
                <c:pt idx="4">
                  <c:v>23454</c:v>
                </c:pt>
                <c:pt idx="5">
                  <c:v>24111</c:v>
                </c:pt>
                <c:pt idx="6">
                  <c:v>25202</c:v>
                </c:pt>
                <c:pt idx="7">
                  <c:v>26428</c:v>
                </c:pt>
                <c:pt idx="8">
                  <c:v>27292</c:v>
                </c:pt>
                <c:pt idx="9">
                  <c:v>27142</c:v>
                </c:pt>
                <c:pt idx="10">
                  <c:v>26594</c:v>
                </c:pt>
                <c:pt idx="11" formatCode="_(* #,##0_);_(* \(#,##0\);_(* &quot;-&quot;_);_(@_)">
                  <c:v>25867</c:v>
                </c:pt>
                <c:pt idx="12" formatCode="_(* #,##0_);_(* \(#,##0\);_(* &quot;-&quot;_);_(@_)">
                  <c:v>25136</c:v>
                </c:pt>
                <c:pt idx="13" formatCode="_(* #,##0_);_(* \(#,##0\);_(* &quot;-&quot;_);_(@_)">
                  <c:v>24782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9F-42EC-B355-4A801389B5A2}"/>
            </c:ext>
          </c:extLst>
        </c:ser>
        <c:ser>
          <c:idx val="4"/>
          <c:order val="2"/>
          <c:tx>
            <c:strRef>
              <c:f>'町独自（現状趨勢ケース）'!$B$105</c:f>
              <c:strCache>
                <c:ptCount val="1"/>
                <c:pt idx="0">
                  <c:v>老年人口（65歳以上）</c:v>
                </c:pt>
              </c:strCache>
            </c:strRef>
          </c:tx>
          <c:spPr>
            <a:pattFill prst="pct75">
              <a:fgClr>
                <a:srgbClr val="F6AA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7935097945551465E-17"/>
                  <c:y val="-4.962118606601171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37-4BAF-82F9-BE08263C94B2}"/>
                </c:ext>
              </c:extLst>
            </c:dLbl>
            <c:dLbl>
              <c:idx val="1"/>
              <c:layout>
                <c:manualLayout>
                  <c:x val="0"/>
                  <c:y val="-8.1199242481398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37-4BAF-82F9-BE08263C94B2}"/>
                </c:ext>
              </c:extLst>
            </c:dLbl>
            <c:dLbl>
              <c:idx val="2"/>
              <c:layout>
                <c:manualLayout>
                  <c:x val="0"/>
                  <c:y val="-1.08265656641864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37-4BAF-82F9-BE08263C94B2}"/>
                </c:ext>
              </c:extLst>
            </c:dLbl>
            <c:dLbl>
              <c:idx val="3"/>
              <c:layout>
                <c:manualLayout>
                  <c:x val="-3.587019589110293E-17"/>
                  <c:y val="-5.413282832093229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37-4BAF-82F9-BE08263C94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'町独自（現状趨勢ケース）'!$C$102:$P$102</c:f>
              <c:strCache>
                <c:ptCount val="14"/>
                <c:pt idx="0">
                  <c:v>1995年
H7</c:v>
                </c:pt>
                <c:pt idx="1">
                  <c:v>2000年
H12</c:v>
                </c:pt>
                <c:pt idx="2">
                  <c:v>2005年
H17</c:v>
                </c:pt>
                <c:pt idx="3">
                  <c:v>2010年
H22</c:v>
                </c:pt>
                <c:pt idx="4">
                  <c:v>2015年
H27</c:v>
                </c:pt>
                <c:pt idx="5">
                  <c:v>2020年
R2</c:v>
                </c:pt>
                <c:pt idx="6">
                  <c:v>2025年
R7</c:v>
                </c:pt>
                <c:pt idx="7">
                  <c:v>2030年
R12</c:v>
                </c:pt>
                <c:pt idx="8">
                  <c:v>2035年
R17</c:v>
                </c:pt>
                <c:pt idx="9">
                  <c:v>2040年
R22</c:v>
                </c:pt>
                <c:pt idx="10">
                  <c:v>2045年
R27</c:v>
                </c:pt>
                <c:pt idx="11">
                  <c:v>2050年
R32</c:v>
                </c:pt>
                <c:pt idx="12">
                  <c:v>2055年
R37</c:v>
                </c:pt>
                <c:pt idx="13">
                  <c:v>2060年
R42</c:v>
                </c:pt>
              </c:strCache>
            </c:strRef>
          </c:cat>
          <c:val>
            <c:numRef>
              <c:f>'町独自（現状趨勢ケース）'!$C$105:$P$105</c:f>
              <c:numCache>
                <c:formatCode>#,##0_);[Red]\(#,##0\)</c:formatCode>
                <c:ptCount val="14"/>
                <c:pt idx="0">
                  <c:v>2674</c:v>
                </c:pt>
                <c:pt idx="1">
                  <c:v>3461</c:v>
                </c:pt>
                <c:pt idx="2">
                  <c:v>4461</c:v>
                </c:pt>
                <c:pt idx="3">
                  <c:v>5224</c:v>
                </c:pt>
                <c:pt idx="4">
                  <c:v>6383</c:v>
                </c:pt>
                <c:pt idx="5">
                  <c:v>7862</c:v>
                </c:pt>
                <c:pt idx="6">
                  <c:v>8994</c:v>
                </c:pt>
                <c:pt idx="7">
                  <c:v>9694</c:v>
                </c:pt>
                <c:pt idx="8">
                  <c:v>10299</c:v>
                </c:pt>
                <c:pt idx="9">
                  <c:v>11127</c:v>
                </c:pt>
                <c:pt idx="10">
                  <c:v>11690</c:v>
                </c:pt>
                <c:pt idx="11" formatCode="_(* #,##0_);_(* \(#,##0\);_(* &quot;-&quot;_);_(@_)">
                  <c:v>12338</c:v>
                </c:pt>
                <c:pt idx="12" formatCode="_(* #,##0_);_(* \(#,##0\);_(* &quot;-&quot;_);_(@_)">
                  <c:v>12966</c:v>
                </c:pt>
                <c:pt idx="13" formatCode="_(* #,##0_);_(* \(#,##0\);_(* &quot;-&quot;_);_(@_)">
                  <c:v>13135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9F-42EC-B355-4A801389B5A2}"/>
            </c:ext>
          </c:extLst>
        </c:ser>
        <c:ser>
          <c:idx val="1"/>
          <c:order val="3"/>
          <c:tx>
            <c:strRef>
              <c:f>'町独自（現状趨勢ケース）'!$B$106</c:f>
              <c:strCache>
                <c:ptCount val="1"/>
                <c:pt idx="0">
                  <c:v>年齢不詳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2"/>
              <c:layout>
                <c:manualLayout>
                  <c:x val="0"/>
                  <c:y val="-4.0727707184875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9F-42EC-B355-4A801389B5A2}"/>
                </c:ext>
              </c:extLst>
            </c:dLbl>
            <c:dLbl>
              <c:idx val="3"/>
              <c:layout>
                <c:manualLayout>
                  <c:x val="0"/>
                  <c:y val="-3.53144243527823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9F-42EC-B355-4A801389B5A2}"/>
                </c:ext>
              </c:extLst>
            </c:dLbl>
            <c:dLbl>
              <c:idx val="4"/>
              <c:layout>
                <c:manualLayout>
                  <c:x val="0"/>
                  <c:y val="-3.53399989173434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9F-42EC-B355-4A801389B5A2}"/>
                </c:ext>
              </c:extLst>
            </c:dLbl>
            <c:dLbl>
              <c:idx val="5"/>
              <c:layout>
                <c:manualLayout>
                  <c:x val="-7.1740391782205859E-17"/>
                  <c:y val="-4.07788563139976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9F-42EC-B355-4A801389B5A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'町独自（現状趨勢ケース）'!$C$102:$P$102</c:f>
              <c:strCache>
                <c:ptCount val="14"/>
                <c:pt idx="0">
                  <c:v>1995年
H7</c:v>
                </c:pt>
                <c:pt idx="1">
                  <c:v>2000年
H12</c:v>
                </c:pt>
                <c:pt idx="2">
                  <c:v>2005年
H17</c:v>
                </c:pt>
                <c:pt idx="3">
                  <c:v>2010年
H22</c:v>
                </c:pt>
                <c:pt idx="4">
                  <c:v>2015年
H27</c:v>
                </c:pt>
                <c:pt idx="5">
                  <c:v>2020年
R2</c:v>
                </c:pt>
                <c:pt idx="6">
                  <c:v>2025年
R7</c:v>
                </c:pt>
                <c:pt idx="7">
                  <c:v>2030年
R12</c:v>
                </c:pt>
                <c:pt idx="8">
                  <c:v>2035年
R17</c:v>
                </c:pt>
                <c:pt idx="9">
                  <c:v>2040年
R22</c:v>
                </c:pt>
                <c:pt idx="10">
                  <c:v>2045年
R27</c:v>
                </c:pt>
                <c:pt idx="11">
                  <c:v>2050年
R32</c:v>
                </c:pt>
                <c:pt idx="12">
                  <c:v>2055年
R37</c:v>
                </c:pt>
                <c:pt idx="13">
                  <c:v>2060年
R42</c:v>
                </c:pt>
              </c:strCache>
            </c:strRef>
          </c:cat>
          <c:val>
            <c:numRef>
              <c:f>'町独自（現状趨勢ケース）'!$C$106:$P$106</c:f>
              <c:numCache>
                <c:formatCode>#,##0_);[Red]\(#,##0\)</c:formatCode>
                <c:ptCount val="14"/>
                <c:pt idx="2">
                  <c:v>10</c:v>
                </c:pt>
                <c:pt idx="3">
                  <c:v>58</c:v>
                </c:pt>
                <c:pt idx="4">
                  <c:v>285</c:v>
                </c:pt>
                <c:pt idx="5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9F-42EC-B355-4A801389B5A2}"/>
            </c:ext>
          </c:extLst>
        </c:ser>
        <c:ser>
          <c:idx val="3"/>
          <c:order val="4"/>
          <c:tx>
            <c:strRef>
              <c:f>'町独自（現状趨勢ケース）'!$B$107</c:f>
              <c:strCache>
                <c:ptCount val="1"/>
                <c:pt idx="0">
                  <c:v>総人口不明含む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1.7935097945551465E-17"/>
                  <c:y val="0.1700052129487430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C2-4CA0-B5D4-E640A29FD8DF}"/>
                </c:ext>
              </c:extLst>
            </c:dLbl>
            <c:dLbl>
              <c:idx val="2"/>
              <c:layout>
                <c:manualLayout>
                  <c:x val="1.9180634122548384E-4"/>
                  <c:y val="0.135023471056625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9F-42EC-B355-4A801389B5A2}"/>
                </c:ext>
              </c:extLst>
            </c:dLbl>
            <c:dLbl>
              <c:idx val="3"/>
              <c:layout>
                <c:manualLayout>
                  <c:x val="1.918063412254769E-4"/>
                  <c:y val="0.15083878178119167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078972139859319E-2"/>
                      <c:h val="3.3995416185545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3F9F-42EC-B355-4A801389B5A2}"/>
                </c:ext>
              </c:extLst>
            </c:dLbl>
            <c:dLbl>
              <c:idx val="4"/>
              <c:layout>
                <c:manualLayout>
                  <c:x val="-1.7747863862791757E-3"/>
                  <c:y val="0.1598891939366117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9F-42EC-B355-4A801389B5A2}"/>
                </c:ext>
              </c:extLst>
            </c:dLbl>
            <c:dLbl>
              <c:idx val="5"/>
              <c:layout>
                <c:manualLayout>
                  <c:x val="-1.7747863862791827E-3"/>
                  <c:y val="0.11875698238892859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078972139859319E-2"/>
                      <c:h val="3.3995416185545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F9F-42EC-B355-4A801389B5A2}"/>
                </c:ext>
              </c:extLst>
            </c:dLbl>
            <c:dLbl>
              <c:idx val="6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CC2-4CA0-B5D4-E640A29FD8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'町独自（現状趨勢ケース）'!$C$102:$P$102</c:f>
              <c:strCache>
                <c:ptCount val="14"/>
                <c:pt idx="0">
                  <c:v>1995年
H7</c:v>
                </c:pt>
                <c:pt idx="1">
                  <c:v>2000年
H12</c:v>
                </c:pt>
                <c:pt idx="2">
                  <c:v>2005年
H17</c:v>
                </c:pt>
                <c:pt idx="3">
                  <c:v>2010年
H22</c:v>
                </c:pt>
                <c:pt idx="4">
                  <c:v>2015年
H27</c:v>
                </c:pt>
                <c:pt idx="5">
                  <c:v>2020年
R2</c:v>
                </c:pt>
                <c:pt idx="6">
                  <c:v>2025年
R7</c:v>
                </c:pt>
                <c:pt idx="7">
                  <c:v>2030年
R12</c:v>
                </c:pt>
                <c:pt idx="8">
                  <c:v>2035年
R17</c:v>
                </c:pt>
                <c:pt idx="9">
                  <c:v>2040年
R22</c:v>
                </c:pt>
                <c:pt idx="10">
                  <c:v>2045年
R27</c:v>
                </c:pt>
                <c:pt idx="11">
                  <c:v>2050年
R32</c:v>
                </c:pt>
                <c:pt idx="12">
                  <c:v>2055年
R37</c:v>
                </c:pt>
                <c:pt idx="13">
                  <c:v>2060年
R42</c:v>
                </c:pt>
              </c:strCache>
            </c:strRef>
          </c:cat>
          <c:val>
            <c:numRef>
              <c:f>'町独自（現状趨勢ケース）'!$C$107:$P$107</c:f>
              <c:numCache>
                <c:formatCode>#,##0_);[Red]\(#,##0\)</c:formatCode>
                <c:ptCount val="14"/>
                <c:pt idx="0">
                  <c:v>30249</c:v>
                </c:pt>
                <c:pt idx="1">
                  <c:v>32099</c:v>
                </c:pt>
                <c:pt idx="2">
                  <c:v>33537</c:v>
                </c:pt>
                <c:pt idx="3">
                  <c:v>35244</c:v>
                </c:pt>
                <c:pt idx="4">
                  <c:v>37502</c:v>
                </c:pt>
                <c:pt idx="5">
                  <c:v>40440</c:v>
                </c:pt>
                <c:pt idx="6">
                  <c:v>42802</c:v>
                </c:pt>
                <c:pt idx="7">
                  <c:v>44741</c:v>
                </c:pt>
                <c:pt idx="8">
                  <c:v>46028</c:v>
                </c:pt>
                <c:pt idx="9">
                  <c:v>46682</c:v>
                </c:pt>
                <c:pt idx="10">
                  <c:v>46732</c:v>
                </c:pt>
                <c:pt idx="11" formatCode="_(* #,##0_);_(* \(#,##0\);_(* &quot;-&quot;_);_(@_)">
                  <c:v>46682</c:v>
                </c:pt>
                <c:pt idx="12" formatCode="_(* #,##0_);_(* \(#,##0\);_(* &quot;-&quot;_);_(@_)">
                  <c:v>46460</c:v>
                </c:pt>
                <c:pt idx="13" formatCode="_(* #,##0_);_(* \(#,##0\);_(* &quot;-&quot;_);_(@_)">
                  <c:v>46006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9F-42EC-B355-4A801389B5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"/>
        <c:overlap val="100"/>
        <c:axId val="587132304"/>
        <c:axId val="587137008"/>
      </c:barChart>
      <c:catAx>
        <c:axId val="58713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87137008"/>
        <c:crosses val="autoZero"/>
        <c:auto val="1"/>
        <c:lblAlgn val="ctr"/>
        <c:lblOffset val="100"/>
        <c:noMultiLvlLbl val="0"/>
      </c:catAx>
      <c:valAx>
        <c:axId val="587137008"/>
        <c:scaling>
          <c:orientation val="minMax"/>
          <c:max val="50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2.5191145759765995E-2"/>
              <c:y val="1.9908804362258028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0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87132304"/>
        <c:crosses val="autoZero"/>
        <c:crossBetween val="between"/>
        <c:majorUnit val="500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11438614420985"/>
          <c:y val="0.79219052536465728"/>
          <c:w val="0.77712261631012935"/>
          <c:h val="4.3875048405834519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3175" cap="flat" cmpd="sng" algn="ctr">
      <a:noFill/>
      <a:prstDash val="sysDot"/>
      <a:round/>
    </a:ln>
    <a:effectLst/>
  </c:spPr>
  <c:txPr>
    <a:bodyPr/>
    <a:lstStyle/>
    <a:p>
      <a:pPr>
        <a:defRPr sz="80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779771460606229"/>
          <c:y val="4.27289330769139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36323459487907"/>
          <c:y val="0.15946757185168794"/>
          <c:w val="0.5811377028552529"/>
          <c:h val="0.55611759653338488"/>
        </c:manualLayout>
      </c:layout>
      <c:scatterChart>
        <c:scatterStyle val="lineMarker"/>
        <c:varyColors val="0"/>
        <c:ser>
          <c:idx val="0"/>
          <c:order val="0"/>
          <c:tx>
            <c:strRef>
              <c:f>世帯当たり人員推計!$C$2</c:f>
              <c:strCache>
                <c:ptCount val="1"/>
                <c:pt idx="0">
                  <c:v>実績値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chemeClr val="tx1"/>
                </a:solidFill>
                <a:prstDash val="solid"/>
              </a:ln>
            </c:spPr>
            <c:trendlineType val="linear"/>
            <c:dispRSqr val="0"/>
            <c:dispEq val="1"/>
            <c:trendlineLbl>
              <c:layout>
                <c:manualLayout>
                  <c:x val="0.37727157166679265"/>
                  <c:y val="-7.5464943314399402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poly"/>
            <c:order val="2"/>
            <c:dispRSqr val="0"/>
            <c:dispEq val="1"/>
            <c:trendlineLbl>
              <c:layout>
                <c:manualLayout>
                  <c:x val="0.3764466998853177"/>
                  <c:y val="0.1263262163967882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50" b="0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trendline>
            <c:spPr>
              <a:ln w="25400">
                <a:solidFill>
                  <a:srgbClr val="FFFF00"/>
                </a:solidFill>
                <a:prstDash val="solid"/>
              </a:ln>
            </c:spPr>
            <c:trendlineType val="exp"/>
            <c:dispRSqr val="0"/>
            <c:dispEq val="1"/>
            <c:trendlineLbl>
              <c:layout>
                <c:manualLayout>
                  <c:x val="0.37472296304685337"/>
                  <c:y val="0.2544976962065291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50" b="0" i="0" u="none" strike="noStrike" baseline="0">
                      <a:solidFill>
                        <a:srgbClr val="FFCC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trendline>
            <c:spPr>
              <a:ln w="25400">
                <a:solidFill>
                  <a:srgbClr val="FF3399"/>
                </a:solidFill>
              </a:ln>
            </c:spPr>
            <c:trendlineType val="power"/>
            <c:dispRSqr val="0"/>
            <c:dispEq val="1"/>
            <c:trendlineLbl>
              <c:layout>
                <c:manualLayout>
                  <c:x val="0.37653937390889108"/>
                  <c:y val="0.3798957093061686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FF3399"/>
                      </a:solidFill>
                    </a:defRPr>
                  </a:pPr>
                  <a:endParaRPr lang="ja-JP"/>
                </a:p>
              </c:txPr>
            </c:trendlineLbl>
          </c:trendline>
          <c:xVal>
            <c:numRef>
              <c:f>世帯当たり人員推計!$A$4:$A$8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世帯当たり人員推計!$C$4:$C$8</c:f>
              <c:numCache>
                <c:formatCode>#,##0.00_);[Red]\(#,##0.00\)</c:formatCode>
                <c:ptCount val="5"/>
                <c:pt idx="0">
                  <c:v>3.4818310011931879</c:v>
                </c:pt>
                <c:pt idx="1">
                  <c:v>3.2931068342498038</c:v>
                </c:pt>
                <c:pt idx="2">
                  <c:v>3.1316865114625911</c:v>
                </c:pt>
                <c:pt idx="3">
                  <c:v>2.9383373814933793</c:v>
                </c:pt>
                <c:pt idx="4">
                  <c:v>2.7549560596770899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77-4D61-A6B9-5D080066E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7201168"/>
        <c:axId val="587201952"/>
      </c:scatterChart>
      <c:valAx>
        <c:axId val="587201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7201952"/>
        <c:crosses val="autoZero"/>
        <c:crossBetween val="midCat"/>
      </c:valAx>
      <c:valAx>
        <c:axId val="587201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72011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5637402120852"/>
          <c:y val="0.76584491454697512"/>
          <c:w val="0.64473314622080191"/>
          <c:h val="0.216104841733493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7562845329332"/>
          <c:y val="3.119847346485775E-2"/>
          <c:w val="0.86880279822807638"/>
          <c:h val="0.63653718672530357"/>
        </c:manualLayout>
      </c:layout>
      <c:lineChart>
        <c:grouping val="standard"/>
        <c:varyColors val="0"/>
        <c:ser>
          <c:idx val="5"/>
          <c:order val="0"/>
          <c:tx>
            <c:strRef>
              <c:f>世帯当たり人員推計!$M$2:$M$3</c:f>
              <c:strCache>
                <c:ptCount val="2"/>
                <c:pt idx="0">
                  <c:v>実績値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 w="12700"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cat>
            <c:numRef>
              <c:f>世帯当たり人員推計!$L$4:$L$19</c:f>
              <c:numCache>
                <c:formatCode>General</c:formatCode>
                <c:ptCount val="1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  <c:pt idx="13">
                  <c:v>2065</c:v>
                </c:pt>
                <c:pt idx="14">
                  <c:v>2070</c:v>
                </c:pt>
                <c:pt idx="15">
                  <c:v>2075</c:v>
                </c:pt>
              </c:numCache>
            </c:numRef>
          </c:cat>
          <c:val>
            <c:numRef>
              <c:f>世帯当たり人員推計!$M$4:$M$19</c:f>
              <c:numCache>
                <c:formatCode>#,##0.00;"△ "#,##0.00</c:formatCode>
                <c:ptCount val="16"/>
                <c:pt idx="0">
                  <c:v>3.4818310011931879</c:v>
                </c:pt>
                <c:pt idx="1">
                  <c:v>3.2931068342498038</c:v>
                </c:pt>
                <c:pt idx="2">
                  <c:v>3.1316865114625911</c:v>
                </c:pt>
                <c:pt idx="3">
                  <c:v>2.9383373814933793</c:v>
                </c:pt>
                <c:pt idx="4">
                  <c:v>2.7549560596770899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EAB-A52F-BA42C88E1049}"/>
            </c:ext>
          </c:extLst>
        </c:ser>
        <c:ser>
          <c:idx val="0"/>
          <c:order val="1"/>
          <c:tx>
            <c:strRef>
              <c:f>世帯当たり人員推計!$N$3</c:f>
              <c:strCache>
                <c:ptCount val="1"/>
                <c:pt idx="0">
                  <c:v>一次直線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5"/>
            <c:spPr>
              <a:ln w="12700">
                <a:solidFill>
                  <a:schemeClr val="tx1"/>
                </a:solidFill>
              </a:ln>
            </c:spPr>
          </c:marker>
          <c:cat>
            <c:numRef>
              <c:f>世帯当たり人員推計!$L$4:$L$19</c:f>
              <c:numCache>
                <c:formatCode>General</c:formatCode>
                <c:ptCount val="1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  <c:pt idx="13">
                  <c:v>2065</c:v>
                </c:pt>
                <c:pt idx="14">
                  <c:v>2070</c:v>
                </c:pt>
                <c:pt idx="15">
                  <c:v>2075</c:v>
                </c:pt>
              </c:numCache>
            </c:numRef>
          </c:cat>
          <c:val>
            <c:numRef>
              <c:f>世帯当たり人員推計!$N$4:$N$19</c:f>
              <c:numCache>
                <c:formatCode>#,##0.00;"△ "#,##0.00</c:formatCode>
                <c:ptCount val="16"/>
                <c:pt idx="5">
                  <c:v>2.5771000000000002</c:v>
                </c:pt>
                <c:pt idx="6">
                  <c:v>2.3962000000000003</c:v>
                </c:pt>
                <c:pt idx="7">
                  <c:v>2.2153</c:v>
                </c:pt>
                <c:pt idx="8">
                  <c:v>2.0343999999999998</c:v>
                </c:pt>
                <c:pt idx="9">
                  <c:v>1.8534999999999999</c:v>
                </c:pt>
                <c:pt idx="10">
                  <c:v>1.6726000000000001</c:v>
                </c:pt>
                <c:pt idx="11">
                  <c:v>1.4917000000000002</c:v>
                </c:pt>
                <c:pt idx="12">
                  <c:v>1.3108</c:v>
                </c:pt>
                <c:pt idx="13">
                  <c:v>1.1299000000000001</c:v>
                </c:pt>
                <c:pt idx="14">
                  <c:v>0.94899999999999984</c:v>
                </c:pt>
                <c:pt idx="15">
                  <c:v>0.7681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EAB-A52F-BA42C88E1049}"/>
            </c:ext>
          </c:extLst>
        </c:ser>
        <c:ser>
          <c:idx val="1"/>
          <c:order val="2"/>
          <c:tx>
            <c:strRef>
              <c:f>世帯当たり人員推計!$O$3</c:f>
              <c:strCache>
                <c:ptCount val="1"/>
                <c:pt idx="0">
                  <c:v>二次曲線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</c:spPr>
          </c:marker>
          <c:cat>
            <c:numRef>
              <c:f>世帯当たり人員推計!$L$4:$L$19</c:f>
              <c:numCache>
                <c:formatCode>General</c:formatCode>
                <c:ptCount val="1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  <c:pt idx="13">
                  <c:v>2065</c:v>
                </c:pt>
                <c:pt idx="14">
                  <c:v>2070</c:v>
                </c:pt>
                <c:pt idx="15">
                  <c:v>2075</c:v>
                </c:pt>
              </c:numCache>
            </c:numRef>
          </c:cat>
          <c:val>
            <c:numRef>
              <c:f>世帯当たり人員推計!$O$4:$O$19</c:f>
              <c:numCache>
                <c:formatCode>#,##0.00;"△ "#,##0.00</c:formatCode>
                <c:ptCount val="16"/>
                <c:pt idx="5">
                  <c:v>2.5676999999999999</c:v>
                </c:pt>
                <c:pt idx="6">
                  <c:v>2.3765000000000001</c:v>
                </c:pt>
                <c:pt idx="7">
                  <c:v>2.1822999999999997</c:v>
                </c:pt>
                <c:pt idx="8">
                  <c:v>1.9851000000000001</c:v>
                </c:pt>
                <c:pt idx="9">
                  <c:v>1.7849000000000002</c:v>
                </c:pt>
                <c:pt idx="10">
                  <c:v>1.5817000000000001</c:v>
                </c:pt>
                <c:pt idx="11">
                  <c:v>1.3754999999999997</c:v>
                </c:pt>
                <c:pt idx="12">
                  <c:v>1.1663000000000001</c:v>
                </c:pt>
                <c:pt idx="13">
                  <c:v>0.95409999999999995</c:v>
                </c:pt>
                <c:pt idx="14">
                  <c:v>0.73890000000000011</c:v>
                </c:pt>
                <c:pt idx="15">
                  <c:v>0.52070000000000016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EAB-A52F-BA42C88E1049}"/>
            </c:ext>
          </c:extLst>
        </c:ser>
        <c:ser>
          <c:idx val="2"/>
          <c:order val="3"/>
          <c:tx>
            <c:strRef>
              <c:f>世帯当たり人員推計!$P$3</c:f>
              <c:strCache>
                <c:ptCount val="1"/>
                <c:pt idx="0">
                  <c:v>指数曲線</c:v>
                </c:pt>
              </c:strCache>
            </c:strRef>
          </c:tx>
          <c:spPr>
            <a:ln w="12700">
              <a:solidFill>
                <a:srgbClr val="FFC000"/>
              </a:solidFill>
            </a:ln>
          </c:spPr>
          <c:marker>
            <c:symbol val="triangle"/>
            <c:size val="5"/>
            <c:spPr>
              <a:solidFill>
                <a:srgbClr val="FFC000"/>
              </a:solidFill>
              <a:ln w="12700">
                <a:solidFill>
                  <a:srgbClr val="FFC000"/>
                </a:solidFill>
              </a:ln>
            </c:spPr>
          </c:marker>
          <c:cat>
            <c:numRef>
              <c:f>世帯当たり人員推計!$L$4:$L$19</c:f>
              <c:numCache>
                <c:formatCode>General</c:formatCode>
                <c:ptCount val="1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  <c:pt idx="13">
                  <c:v>2065</c:v>
                </c:pt>
                <c:pt idx="14">
                  <c:v>2070</c:v>
                </c:pt>
                <c:pt idx="15">
                  <c:v>2075</c:v>
                </c:pt>
              </c:numCache>
            </c:numRef>
          </c:cat>
          <c:val>
            <c:numRef>
              <c:f>世帯当たり人員推計!$P$4:$P$19</c:f>
              <c:numCache>
                <c:formatCode>#,##0.00;"△ "#,##0.00</c:formatCode>
                <c:ptCount val="16"/>
                <c:pt idx="5">
                  <c:v>2.6146841386218651</c:v>
                </c:pt>
                <c:pt idx="6">
                  <c:v>2.4673465499743541</c:v>
                </c:pt>
                <c:pt idx="7">
                  <c:v>2.3283114421916653</c:v>
                </c:pt>
                <c:pt idx="8">
                  <c:v>2.1971109700406615</c:v>
                </c:pt>
                <c:pt idx="9">
                  <c:v>2.0733036513916838</c:v>
                </c:pt>
                <c:pt idx="10">
                  <c:v>1.9564728816562846</c:v>
                </c:pt>
                <c:pt idx="11">
                  <c:v>1.8462255319364747</c:v>
                </c:pt>
                <c:pt idx="12">
                  <c:v>1.7421906261683298</c:v>
                </c:pt>
                <c:pt idx="13">
                  <c:v>1.6440180928086274</c:v>
                </c:pt>
                <c:pt idx="14">
                  <c:v>1.5513775868640072</c:v>
                </c:pt>
                <c:pt idx="15">
                  <c:v>1.4639573782988475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8A-4EAB-A52F-BA42C88E1049}"/>
            </c:ext>
          </c:extLst>
        </c:ser>
        <c:ser>
          <c:idx val="3"/>
          <c:order val="4"/>
          <c:tx>
            <c:strRef>
              <c:f>世帯当たり人員推計!$Q$3</c:f>
              <c:strCache>
                <c:ptCount val="1"/>
                <c:pt idx="0">
                  <c:v>べき曲線</c:v>
                </c:pt>
              </c:strCache>
            </c:strRef>
          </c:tx>
          <c:spPr>
            <a:ln w="12700">
              <a:solidFill>
                <a:srgbClr val="FF3399"/>
              </a:solidFill>
            </a:ln>
          </c:spPr>
          <c:marker>
            <c:symbol val="diamond"/>
            <c:size val="5"/>
            <c:spPr>
              <a:solidFill>
                <a:srgbClr val="FF3399"/>
              </a:solidFill>
              <a:ln w="12700">
                <a:solidFill>
                  <a:srgbClr val="FF3399"/>
                </a:solidFill>
              </a:ln>
            </c:spPr>
          </c:marker>
          <c:cat>
            <c:numRef>
              <c:f>世帯当たり人員推計!$L$4:$L$19</c:f>
              <c:numCache>
                <c:formatCode>General</c:formatCode>
                <c:ptCount val="1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  <c:pt idx="13">
                  <c:v>2065</c:v>
                </c:pt>
                <c:pt idx="14">
                  <c:v>2070</c:v>
                </c:pt>
                <c:pt idx="15">
                  <c:v>2075</c:v>
                </c:pt>
              </c:numCache>
            </c:numRef>
          </c:cat>
          <c:val>
            <c:numRef>
              <c:f>世帯当たり人員推計!$Q$4:$Q$19</c:f>
              <c:numCache>
                <c:formatCode>#,##0.00;"△ "#,##0.00</c:formatCode>
                <c:ptCount val="16"/>
                <c:pt idx="5">
                  <c:v>2.7658277214735678</c:v>
                </c:pt>
                <c:pt idx="6">
                  <c:v>2.7067776051010233</c:v>
                </c:pt>
                <c:pt idx="7">
                  <c:v>2.6566460846740125</c:v>
                </c:pt>
                <c:pt idx="8">
                  <c:v>2.6131981912168412</c:v>
                </c:pt>
                <c:pt idx="9">
                  <c:v>2.5749351764905444</c:v>
                </c:pt>
                <c:pt idx="10">
                  <c:v>2.5408049351965545</c:v>
                </c:pt>
                <c:pt idx="11">
                  <c:v>2.5100416375444801</c:v>
                </c:pt>
                <c:pt idx="12">
                  <c:v>2.4820711743871886</c:v>
                </c:pt>
                <c:pt idx="13">
                  <c:v>2.4564525258126881</c:v>
                </c:pt>
                <c:pt idx="14">
                  <c:v>2.4328398668738314</c:v>
                </c:pt>
                <c:pt idx="15">
                  <c:v>2.4109572107400026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8A-4EAB-A52F-BA42C88E1049}"/>
            </c:ext>
          </c:extLst>
        </c:ser>
        <c:ser>
          <c:idx val="4"/>
          <c:order val="5"/>
          <c:tx>
            <c:strRef>
              <c:f>世帯当たり人員推計!$R$3</c:f>
              <c:strCache>
                <c:ptCount val="1"/>
                <c:pt idx="0">
                  <c:v>ﾛｼﾞｽﾃｨｯｸ曲線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dash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</c:spPr>
          </c:marker>
          <c:cat>
            <c:numRef>
              <c:f>世帯当たり人員推計!$L$4:$L$19</c:f>
              <c:numCache>
                <c:formatCode>General</c:formatCode>
                <c:ptCount val="1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  <c:pt idx="13">
                  <c:v>2065</c:v>
                </c:pt>
                <c:pt idx="14">
                  <c:v>2070</c:v>
                </c:pt>
                <c:pt idx="15">
                  <c:v>2075</c:v>
                </c:pt>
              </c:numCache>
            </c:numRef>
          </c:cat>
          <c:val>
            <c:numRef>
              <c:f>世帯当たり人員推計!$R$4:$R$19</c:f>
              <c:numCache>
                <c:formatCode>#,##0.00;"△ "#,##0.00</c:formatCode>
                <c:ptCount val="16"/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8A-4EAB-A52F-BA42C88E1049}"/>
            </c:ext>
          </c:extLst>
        </c:ser>
        <c:ser>
          <c:idx val="6"/>
          <c:order val="6"/>
          <c:tx>
            <c:strRef>
              <c:f>世帯当たり人員推計!$S$2</c:f>
              <c:strCache>
                <c:ptCount val="1"/>
                <c:pt idx="0">
                  <c:v>推計採用値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tx1"/>
                </a:solidFill>
              </a:ln>
            </c:spPr>
          </c:marker>
          <c:cat>
            <c:numRef>
              <c:f>世帯当たり人員推計!$L$4:$L$19</c:f>
              <c:numCache>
                <c:formatCode>General</c:formatCode>
                <c:ptCount val="1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  <c:pt idx="13">
                  <c:v>2065</c:v>
                </c:pt>
                <c:pt idx="14">
                  <c:v>2070</c:v>
                </c:pt>
                <c:pt idx="15">
                  <c:v>2075</c:v>
                </c:pt>
              </c:numCache>
            </c:numRef>
          </c:cat>
          <c:val>
            <c:numRef>
              <c:f>世帯当たり人員推計!$S$4:$S$19</c:f>
              <c:numCache>
                <c:formatCode>#,##0.00;"△ "#,##0.00</c:formatCode>
                <c:ptCount val="16"/>
                <c:pt idx="5">
                  <c:v>2.6146841386218651</c:v>
                </c:pt>
                <c:pt idx="6">
                  <c:v>2.4673465499743541</c:v>
                </c:pt>
                <c:pt idx="7">
                  <c:v>2.3283114421916653</c:v>
                </c:pt>
                <c:pt idx="8">
                  <c:v>2.1971109700406615</c:v>
                </c:pt>
                <c:pt idx="9">
                  <c:v>2.0733036513916838</c:v>
                </c:pt>
                <c:pt idx="10">
                  <c:v>1.9564728816562846</c:v>
                </c:pt>
                <c:pt idx="11">
                  <c:v>1.8462255319364747</c:v>
                </c:pt>
                <c:pt idx="12">
                  <c:v>1.7421906261683298</c:v>
                </c:pt>
                <c:pt idx="13">
                  <c:v>1.6440180928086274</c:v>
                </c:pt>
                <c:pt idx="14">
                  <c:v>1.5513775868640072</c:v>
                </c:pt>
                <c:pt idx="15">
                  <c:v>1.4639573782988475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8A-4EAB-A52F-BA42C88E1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821784"/>
        <c:axId val="590362160"/>
      </c:lineChart>
      <c:catAx>
        <c:axId val="495821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590362160"/>
        <c:crosses val="autoZero"/>
        <c:auto val="1"/>
        <c:lblAlgn val="ctr"/>
        <c:lblOffset val="100"/>
        <c:noMultiLvlLbl val="0"/>
      </c:catAx>
      <c:valAx>
        <c:axId val="59036216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 &quot;#,##0.00" sourceLinked="1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crossAx val="49582178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5.4628422793649892E-2"/>
          <c:y val="0.8404409448818897"/>
          <c:w val="0.88593939222588391"/>
          <c:h val="0.13620161995879537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25</xdr:row>
      <xdr:rowOff>76200</xdr:rowOff>
    </xdr:from>
    <xdr:to>
      <xdr:col>11</xdr:col>
      <xdr:colOff>85725</xdr:colOff>
      <xdr:row>55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300F035-2350-4C38-937B-9B35E3C78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0.38493</cdr:x>
      <cdr:y>0.08823</cdr:y>
    </cdr:from>
    <cdr:to>
      <cdr:x>0.38493</cdr:x>
      <cdr:y>0.69415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D2AADCEF-9A45-7F83-9EB9-9402A0A1EBE9}"/>
            </a:ext>
          </a:extLst>
        </cdr:cNvPr>
        <cdr:cNvCxnSpPr/>
      </cdr:nvCxnSpPr>
      <cdr:spPr>
        <a:xfrm xmlns:a="http://schemas.openxmlformats.org/drawingml/2006/main" flipH="1" flipV="1">
          <a:off x="2485841" y="410105"/>
          <a:ext cx="0" cy="281644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0.38791</cdr:x>
      <cdr:y>0.03636</cdr:y>
    </cdr:from>
    <cdr:to>
      <cdr:x>0.90045</cdr:x>
      <cdr:y>0.13407</cdr:y>
    </cdr:to>
    <cdr:sp macro="" textlink="">
      <cdr:nvSpPr>
        <cdr:cNvPr id="6" name="矢印: 右 5">
          <a:extLst xmlns:a="http://schemas.openxmlformats.org/drawingml/2006/main">
            <a:ext uri="{FF2B5EF4-FFF2-40B4-BE49-F238E27FC236}">
              <a16:creationId xmlns:a16="http://schemas.microsoft.com/office/drawing/2014/main" id="{566459B8-1297-D9AA-0849-80CE77EC49A7}"/>
            </a:ext>
          </a:extLst>
        </cdr:cNvPr>
        <cdr:cNvSpPr/>
      </cdr:nvSpPr>
      <cdr:spPr>
        <a:xfrm xmlns:a="http://schemas.openxmlformats.org/drawingml/2006/main">
          <a:off x="2505103" y="169009"/>
          <a:ext cx="3309958" cy="454175"/>
        </a:xfrm>
        <a:prstGeom xmlns:a="http://schemas.openxmlformats.org/drawingml/2006/main" prst="rightArrow">
          <a:avLst/>
        </a:prstGeom>
        <a:solidFill xmlns:a="http://schemas.openxmlformats.org/drawingml/2006/main">
          <a:schemeClr val="bg1"/>
        </a:solidFill>
        <a:ln xmlns:a="http://schemas.openxmlformats.org/drawingml/2006/main" w="12700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推計値</a:t>
          </a:r>
          <a:endParaRPr lang="ja-JP" altLang="ja-JP" sz="10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algn="ctr"/>
          <a:endParaRPr 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0.09489</cdr:x>
      <cdr:y>0.84085</cdr:y>
    </cdr:from>
    <cdr:to>
      <cdr:x>0.86997</cdr:x>
      <cdr:y>0.93586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6B32E8-D95D-9D47-8D54-4DB2FD5B16C1}"/>
            </a:ext>
          </a:extLst>
        </cdr:cNvPr>
        <cdr:cNvSpPr txBox="1"/>
      </cdr:nvSpPr>
      <cdr:spPr>
        <a:xfrm xmlns:a="http://schemas.openxmlformats.org/drawingml/2006/main">
          <a:off x="612775" y="3908425"/>
          <a:ext cx="5005455" cy="441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注）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1.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平成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7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1995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）～平成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27</a:t>
          </a:r>
          <a:r>
            <a:rPr lang="ja-JP" altLang="ja-JP" sz="800"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2015</a:t>
          </a:r>
          <a:r>
            <a:rPr lang="ja-JP" altLang="ja-JP" sz="800"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）は国勢調査による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実績値</a:t>
          </a:r>
          <a:r>
            <a:rPr lang="ja-JP" altLang="ja-JP" sz="800"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</a:t>
          </a:r>
          <a:endParaRPr lang="en-US" altLang="ja-JP" sz="8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indent="0"/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　　　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2.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2020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）～令和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42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2060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）は社人研の推計値。</a:t>
          </a:r>
        </a:p>
      </cdr:txBody>
    </cdr:sp>
  </cdr:relSizeAnchor>
  <cdr:relSizeAnchor xmlns:cdr="http://schemas.openxmlformats.org/drawingml/2006/chartDrawing">
    <cdr:from>
      <cdr:x>0.16126</cdr:x>
      <cdr:y>0.93033</cdr:y>
    </cdr:from>
    <cdr:to>
      <cdr:x>0.93634</cdr:x>
      <cdr:y>1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5451BF3-1FB0-5F2B-EAA1-48235C67E982}"/>
            </a:ext>
          </a:extLst>
        </cdr:cNvPr>
        <cdr:cNvSpPr txBox="1"/>
      </cdr:nvSpPr>
      <cdr:spPr>
        <a:xfrm xmlns:a="http://schemas.openxmlformats.org/drawingml/2006/main">
          <a:off x="1041420" y="4324360"/>
          <a:ext cx="5005428" cy="32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（資料：国立社会保障・人口問題研究所「日本の地域別将来推計人口（平成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30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月推計））</a:t>
          </a:r>
        </a:p>
      </cdr:txBody>
    </cdr:sp>
  </cdr:relSizeAnchor>
  <cdr:relSizeAnchor xmlns:cdr="http://schemas.openxmlformats.org/drawingml/2006/chartDrawing">
    <cdr:from>
      <cdr:x>0.09194</cdr:x>
      <cdr:y>0.65642</cdr:y>
    </cdr:from>
    <cdr:to>
      <cdr:x>0.15339</cdr:x>
      <cdr:y>0.70287</cdr:y>
    </cdr:to>
    <cdr:sp macro="" textlink="社人研推計!$F$13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D96208B-9DA4-620F-F152-15D3D23E9777}"/>
            </a:ext>
          </a:extLst>
        </cdr:cNvPr>
        <cdr:cNvSpPr txBox="1"/>
      </cdr:nvSpPr>
      <cdr:spPr>
        <a:xfrm xmlns:a="http://schemas.openxmlformats.org/drawingml/2006/main">
          <a:off x="593746" y="3051190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E7CE935B-4DAA-4DBD-82DA-FEF9F0BCABA7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(24.1%)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0.09194</cdr:x>
      <cdr:y>0.49044</cdr:y>
    </cdr:from>
    <cdr:to>
      <cdr:x>0.15339</cdr:x>
      <cdr:y>0.53689</cdr:y>
    </cdr:to>
    <cdr:sp macro="" textlink="社人研推計!$F$14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BFBE4EC-4150-4E82-E29C-9806F4EF20EA}"/>
            </a:ext>
          </a:extLst>
        </cdr:cNvPr>
        <cdr:cNvSpPr txBox="1"/>
      </cdr:nvSpPr>
      <cdr:spPr>
        <a:xfrm xmlns:a="http://schemas.openxmlformats.org/drawingml/2006/main">
          <a:off x="593746" y="2279665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E3F7D3F4-BF79-45F1-91F6-9825A01BBDA3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(67.1%)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0.08899</cdr:x>
      <cdr:y>0.35656</cdr:y>
    </cdr:from>
    <cdr:to>
      <cdr:x>0.15044</cdr:x>
      <cdr:y>0.39139</cdr:y>
    </cdr:to>
    <cdr:sp macro="" textlink="社人研推計!$F$15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6DC3C0D3-8F9D-3CC6-C7DE-88D4217EBF32}"/>
            </a:ext>
          </a:extLst>
        </cdr:cNvPr>
        <cdr:cNvSpPr txBox="1"/>
      </cdr:nvSpPr>
      <cdr:spPr>
        <a:xfrm xmlns:a="http://schemas.openxmlformats.org/drawingml/2006/main">
          <a:off x="574696" y="1657350"/>
          <a:ext cx="396854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27041C44-FF64-42B8-999A-85C0BEDE6563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(8.8%)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0.15094</cdr:x>
      <cdr:y>0.65233</cdr:y>
    </cdr:from>
    <cdr:to>
      <cdr:x>0.21239</cdr:x>
      <cdr:y>0.69877</cdr:y>
    </cdr:to>
    <cdr:sp macro="" textlink="社人研推計!$G$13">
      <cdr:nvSpPr>
        <cdr:cNvPr id="9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FCA91DA2-DEC8-1C5B-47FB-DB6A8CF01A8D}"/>
            </a:ext>
          </a:extLst>
        </cdr:cNvPr>
        <cdr:cNvSpPr txBox="1"/>
      </cdr:nvSpPr>
      <cdr:spPr>
        <a:xfrm xmlns:a="http://schemas.openxmlformats.org/drawingml/2006/main">
          <a:off x="974746" y="3032140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E8527412-01B1-401B-904B-C18B08F37132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(21.5%)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0.15094</cdr:x>
      <cdr:y>0.48634</cdr:y>
    </cdr:from>
    <cdr:to>
      <cdr:x>0.21239</cdr:x>
      <cdr:y>0.53279</cdr:y>
    </cdr:to>
    <cdr:sp macro="" textlink="社人研推計!$G$14">
      <cdr:nvSpPr>
        <cdr:cNvPr id="10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id="{41BC1A0C-4748-B5A0-D19C-A7B5693E63BA}"/>
            </a:ext>
          </a:extLst>
        </cdr:cNvPr>
        <cdr:cNvSpPr txBox="1"/>
      </cdr:nvSpPr>
      <cdr:spPr>
        <a:xfrm xmlns:a="http://schemas.openxmlformats.org/drawingml/2006/main">
          <a:off x="974746" y="2260615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FE5AF9D3-DDE5-4612-9CF9-501BC8ADF4D9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(67.7%)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0.14799</cdr:x>
      <cdr:y>0.31967</cdr:y>
    </cdr:from>
    <cdr:to>
      <cdr:x>0.20944</cdr:x>
      <cdr:y>0.35451</cdr:y>
    </cdr:to>
    <cdr:sp macro="" textlink="社人研推計!$G$15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3E03BFE2-8EFE-3ABC-ABA1-3AC08CDF4F13}"/>
            </a:ext>
          </a:extLst>
        </cdr:cNvPr>
        <cdr:cNvSpPr txBox="1"/>
      </cdr:nvSpPr>
      <cdr:spPr>
        <a:xfrm xmlns:a="http://schemas.openxmlformats.org/drawingml/2006/main">
          <a:off x="955696" y="1485900"/>
          <a:ext cx="396854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D79C22FB-B79B-4133-ACB8-092DFCDFE8EF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(10.8%)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0.20846</cdr:x>
      <cdr:y>0.65437</cdr:y>
    </cdr:from>
    <cdr:to>
      <cdr:x>0.26991</cdr:x>
      <cdr:y>0.70082</cdr:y>
    </cdr:to>
    <cdr:sp macro="" textlink="社人研推計!$H$13">
      <cdr:nvSpPr>
        <cdr:cNvPr id="12" name="テキスト ボックス 11">
          <a:extLst xmlns:a="http://schemas.openxmlformats.org/drawingml/2006/main">
            <a:ext uri="{FF2B5EF4-FFF2-40B4-BE49-F238E27FC236}">
              <a16:creationId xmlns:a16="http://schemas.microsoft.com/office/drawing/2014/main" id="{1D157584-A815-A3A9-DC78-DB9C6ABE8C35}"/>
            </a:ext>
          </a:extLst>
        </cdr:cNvPr>
        <cdr:cNvSpPr txBox="1"/>
      </cdr:nvSpPr>
      <cdr:spPr>
        <a:xfrm xmlns:a="http://schemas.openxmlformats.org/drawingml/2006/main">
          <a:off x="1346221" y="3041665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2D168A45-603A-42EA-9479-40EFFD7F9D24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(19.9%)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0.20846</cdr:x>
      <cdr:y>0.48019</cdr:y>
    </cdr:from>
    <cdr:to>
      <cdr:x>0.26991</cdr:x>
      <cdr:y>0.52664</cdr:y>
    </cdr:to>
    <cdr:sp macro="" textlink="社人研推計!$H$14">
      <cdr:nvSpPr>
        <cdr:cNvPr id="13" name="テキスト ボックス 12">
          <a:extLst xmlns:a="http://schemas.openxmlformats.org/drawingml/2006/main">
            <a:ext uri="{FF2B5EF4-FFF2-40B4-BE49-F238E27FC236}">
              <a16:creationId xmlns:a16="http://schemas.microsoft.com/office/drawing/2014/main" id="{7D081BA8-8D6C-731F-7ECB-4DE291C4DF3A}"/>
            </a:ext>
          </a:extLst>
        </cdr:cNvPr>
        <cdr:cNvSpPr txBox="1"/>
      </cdr:nvSpPr>
      <cdr:spPr>
        <a:xfrm xmlns:a="http://schemas.openxmlformats.org/drawingml/2006/main">
          <a:off x="1346221" y="2232040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45A9945-820E-48FF-ADCE-07BF0A70C20A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(66.8%)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0.20846</cdr:x>
      <cdr:y>0.31352</cdr:y>
    </cdr:from>
    <cdr:to>
      <cdr:x>0.26991</cdr:x>
      <cdr:y>0.34836</cdr:y>
    </cdr:to>
    <cdr:sp macro="" textlink="社人研推計!$H$15">
      <cdr:nvSpPr>
        <cdr:cNvPr id="14" name="テキスト ボックス 13">
          <a:extLst xmlns:a="http://schemas.openxmlformats.org/drawingml/2006/main">
            <a:ext uri="{FF2B5EF4-FFF2-40B4-BE49-F238E27FC236}">
              <a16:creationId xmlns:a16="http://schemas.microsoft.com/office/drawing/2014/main" id="{E1327CB1-D55E-EDB1-31D7-4E3E09F5F91A}"/>
            </a:ext>
          </a:extLst>
        </cdr:cNvPr>
        <cdr:cNvSpPr txBox="1"/>
      </cdr:nvSpPr>
      <cdr:spPr>
        <a:xfrm xmlns:a="http://schemas.openxmlformats.org/drawingml/2006/main">
          <a:off x="1346221" y="1457325"/>
          <a:ext cx="396854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E549840C-78BE-4C55-BDF6-76EE55B56BAC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(13.3%)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0.26746</cdr:x>
      <cdr:y>0.65437</cdr:y>
    </cdr:from>
    <cdr:to>
      <cdr:x>0.32891</cdr:x>
      <cdr:y>0.70082</cdr:y>
    </cdr:to>
    <cdr:sp macro="" textlink="社人研推計!$I$13">
      <cdr:nvSpPr>
        <cdr:cNvPr id="15" name="テキスト ボックス 14">
          <a:extLst xmlns:a="http://schemas.openxmlformats.org/drawingml/2006/main">
            <a:ext uri="{FF2B5EF4-FFF2-40B4-BE49-F238E27FC236}">
              <a16:creationId xmlns:a16="http://schemas.microsoft.com/office/drawing/2014/main" id="{9DB5421D-4497-1F9B-6911-ABB2867D88AE}"/>
            </a:ext>
          </a:extLst>
        </cdr:cNvPr>
        <cdr:cNvSpPr txBox="1"/>
      </cdr:nvSpPr>
      <cdr:spPr>
        <a:xfrm xmlns:a="http://schemas.openxmlformats.org/drawingml/2006/main">
          <a:off x="1727221" y="3041665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688B9AC3-58D6-44F8-BF4A-347580A04D60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(19.6%)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0.26746</cdr:x>
      <cdr:y>0.47405</cdr:y>
    </cdr:from>
    <cdr:to>
      <cdr:x>0.32891</cdr:x>
      <cdr:y>0.52049</cdr:y>
    </cdr:to>
    <cdr:sp macro="" textlink="社人研推計!$I$14">
      <cdr:nvSpPr>
        <cdr:cNvPr id="16" name="テキスト ボックス 15">
          <a:extLst xmlns:a="http://schemas.openxmlformats.org/drawingml/2006/main">
            <a:ext uri="{FF2B5EF4-FFF2-40B4-BE49-F238E27FC236}">
              <a16:creationId xmlns:a16="http://schemas.microsoft.com/office/drawing/2014/main" id="{F3E3F82B-DAFD-A630-594C-3DF4F147206F}"/>
            </a:ext>
          </a:extLst>
        </cdr:cNvPr>
        <cdr:cNvSpPr txBox="1"/>
      </cdr:nvSpPr>
      <cdr:spPr>
        <a:xfrm xmlns:a="http://schemas.openxmlformats.org/drawingml/2006/main">
          <a:off x="1727221" y="2203465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FF6B591C-0DAA-4B19-87EA-E2A43257791C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(65.4%)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0.26746</cdr:x>
      <cdr:y>0.29713</cdr:y>
    </cdr:from>
    <cdr:to>
      <cdr:x>0.32891</cdr:x>
      <cdr:y>0.33197</cdr:y>
    </cdr:to>
    <cdr:sp macro="" textlink="社人研推計!$I$15">
      <cdr:nvSpPr>
        <cdr:cNvPr id="17" name="テキスト ボックス 16">
          <a:extLst xmlns:a="http://schemas.openxmlformats.org/drawingml/2006/main">
            <a:ext uri="{FF2B5EF4-FFF2-40B4-BE49-F238E27FC236}">
              <a16:creationId xmlns:a16="http://schemas.microsoft.com/office/drawing/2014/main" id="{CFF087A3-270C-857E-2239-61DAB477751A}"/>
            </a:ext>
          </a:extLst>
        </cdr:cNvPr>
        <cdr:cNvSpPr txBox="1"/>
      </cdr:nvSpPr>
      <cdr:spPr>
        <a:xfrm xmlns:a="http://schemas.openxmlformats.org/drawingml/2006/main">
          <a:off x="1727221" y="1381125"/>
          <a:ext cx="396854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DCCF3E78-34F7-4195-B328-B3E53E500311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(14.8%)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0.32498</cdr:x>
      <cdr:y>0.65028</cdr:y>
    </cdr:from>
    <cdr:to>
      <cdr:x>0.38643</cdr:x>
      <cdr:y>0.69672</cdr:y>
    </cdr:to>
    <cdr:sp macro="" textlink="社人研推計!$J$13">
      <cdr:nvSpPr>
        <cdr:cNvPr id="18" name="テキスト ボックス 17">
          <a:extLst xmlns:a="http://schemas.openxmlformats.org/drawingml/2006/main">
            <a:ext uri="{FF2B5EF4-FFF2-40B4-BE49-F238E27FC236}">
              <a16:creationId xmlns:a16="http://schemas.microsoft.com/office/drawing/2014/main" id="{55282EB3-7D96-CEB8-BBC9-E4CC38801CAC}"/>
            </a:ext>
          </a:extLst>
        </cdr:cNvPr>
        <cdr:cNvSpPr txBox="1"/>
      </cdr:nvSpPr>
      <cdr:spPr>
        <a:xfrm xmlns:a="http://schemas.openxmlformats.org/drawingml/2006/main">
          <a:off x="2098696" y="3022615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2C2CEE05-E9D1-486D-BC06-052C678EF8AD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(19.7%)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0.32498</cdr:x>
      <cdr:y>0.4638</cdr:y>
    </cdr:from>
    <cdr:to>
      <cdr:x>0.38643</cdr:x>
      <cdr:y>0.51025</cdr:y>
    </cdr:to>
    <cdr:sp macro="" textlink="社人研推計!$J$14">
      <cdr:nvSpPr>
        <cdr:cNvPr id="19" name="テキスト ボックス 18">
          <a:extLst xmlns:a="http://schemas.openxmlformats.org/drawingml/2006/main">
            <a:ext uri="{FF2B5EF4-FFF2-40B4-BE49-F238E27FC236}">
              <a16:creationId xmlns:a16="http://schemas.microsoft.com/office/drawing/2014/main" id="{EFF80881-2322-8A4D-740C-A853A3B7737F}"/>
            </a:ext>
          </a:extLst>
        </cdr:cNvPr>
        <cdr:cNvSpPr txBox="1"/>
      </cdr:nvSpPr>
      <cdr:spPr>
        <a:xfrm xmlns:a="http://schemas.openxmlformats.org/drawingml/2006/main">
          <a:off x="2098696" y="2155840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D56FDC58-36D3-49BB-922F-3C201FF18D2F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(62.5%)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0.32498</cdr:x>
      <cdr:y>0.28893</cdr:y>
    </cdr:from>
    <cdr:to>
      <cdr:x>0.38643</cdr:x>
      <cdr:y>0.32377</cdr:y>
    </cdr:to>
    <cdr:sp macro="" textlink="社人研推計!$J$15">
      <cdr:nvSpPr>
        <cdr:cNvPr id="20" name="テキスト ボックス 19">
          <a:extLst xmlns:a="http://schemas.openxmlformats.org/drawingml/2006/main">
            <a:ext uri="{FF2B5EF4-FFF2-40B4-BE49-F238E27FC236}">
              <a16:creationId xmlns:a16="http://schemas.microsoft.com/office/drawing/2014/main" id="{A72F088A-9AA6-CF0C-B67E-51E48661D2BC}"/>
            </a:ext>
          </a:extLst>
        </cdr:cNvPr>
        <cdr:cNvSpPr txBox="1"/>
      </cdr:nvSpPr>
      <cdr:spPr>
        <a:xfrm xmlns:a="http://schemas.openxmlformats.org/drawingml/2006/main">
          <a:off x="2098696" y="1343025"/>
          <a:ext cx="396854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077F1476-2A8F-4DA7-B141-CF974C65C096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(17.0%)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0.38398</cdr:x>
      <cdr:y>0.64823</cdr:y>
    </cdr:from>
    <cdr:to>
      <cdr:x>0.44543</cdr:x>
      <cdr:y>0.69467</cdr:y>
    </cdr:to>
    <cdr:sp macro="" textlink="社人研推計!$K$13">
      <cdr:nvSpPr>
        <cdr:cNvPr id="21" name="テキスト ボックス 20">
          <a:extLst xmlns:a="http://schemas.openxmlformats.org/drawingml/2006/main">
            <a:ext uri="{FF2B5EF4-FFF2-40B4-BE49-F238E27FC236}">
              <a16:creationId xmlns:a16="http://schemas.microsoft.com/office/drawing/2014/main" id="{6EE15D42-4366-2253-95DC-A9A7DA870FF2}"/>
            </a:ext>
          </a:extLst>
        </cdr:cNvPr>
        <cdr:cNvSpPr txBox="1"/>
      </cdr:nvSpPr>
      <cdr:spPr>
        <a:xfrm xmlns:a="http://schemas.openxmlformats.org/drawingml/2006/main">
          <a:off x="2479696" y="3013090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CA2417F0-079C-4D9F-8261-6C41DF954635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(20.1%)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0.38398</cdr:x>
      <cdr:y>0.4638</cdr:y>
    </cdr:from>
    <cdr:to>
      <cdr:x>0.44543</cdr:x>
      <cdr:y>0.51025</cdr:y>
    </cdr:to>
    <cdr:sp macro="" textlink="社人研推計!$K$14">
      <cdr:nvSpPr>
        <cdr:cNvPr id="22" name="テキスト ボックス 21">
          <a:extLst xmlns:a="http://schemas.openxmlformats.org/drawingml/2006/main">
            <a:ext uri="{FF2B5EF4-FFF2-40B4-BE49-F238E27FC236}">
              <a16:creationId xmlns:a16="http://schemas.microsoft.com/office/drawing/2014/main" id="{BA72879F-B778-C4C5-B23A-936F91983593}"/>
            </a:ext>
          </a:extLst>
        </cdr:cNvPr>
        <cdr:cNvSpPr txBox="1"/>
      </cdr:nvSpPr>
      <cdr:spPr>
        <a:xfrm xmlns:a="http://schemas.openxmlformats.org/drawingml/2006/main">
          <a:off x="2479696" y="2155840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3919B32F-F582-4040-A4CC-97F3D0148861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(59.9%)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0.38398</cdr:x>
      <cdr:y>0.27049</cdr:y>
    </cdr:from>
    <cdr:to>
      <cdr:x>0.44543</cdr:x>
      <cdr:y>0.30533</cdr:y>
    </cdr:to>
    <cdr:sp macro="" textlink="社人研推計!$K$15">
      <cdr:nvSpPr>
        <cdr:cNvPr id="23" name="テキスト ボックス 22">
          <a:extLst xmlns:a="http://schemas.openxmlformats.org/drawingml/2006/main">
            <a:ext uri="{FF2B5EF4-FFF2-40B4-BE49-F238E27FC236}">
              <a16:creationId xmlns:a16="http://schemas.microsoft.com/office/drawing/2014/main" id="{0F2FC161-B12C-778A-6B1F-FF025158008E}"/>
            </a:ext>
          </a:extLst>
        </cdr:cNvPr>
        <cdr:cNvSpPr txBox="1"/>
      </cdr:nvSpPr>
      <cdr:spPr>
        <a:xfrm xmlns:a="http://schemas.openxmlformats.org/drawingml/2006/main">
          <a:off x="2479696" y="1257300"/>
          <a:ext cx="396854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13D35029-BD8C-45B1-9AFB-006E126AA6C0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(20.0%)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0.44297</cdr:x>
      <cdr:y>0.64618</cdr:y>
    </cdr:from>
    <cdr:to>
      <cdr:x>0.50442</cdr:x>
      <cdr:y>0.69262</cdr:y>
    </cdr:to>
    <cdr:sp macro="" textlink="社人研推計!$L$13">
      <cdr:nvSpPr>
        <cdr:cNvPr id="24" name="テキスト ボックス 23">
          <a:extLst xmlns:a="http://schemas.openxmlformats.org/drawingml/2006/main">
            <a:ext uri="{FF2B5EF4-FFF2-40B4-BE49-F238E27FC236}">
              <a16:creationId xmlns:a16="http://schemas.microsoft.com/office/drawing/2014/main" id="{434D804E-F3EB-258D-8E88-16B27F48E8D0}"/>
            </a:ext>
          </a:extLst>
        </cdr:cNvPr>
        <cdr:cNvSpPr txBox="1"/>
      </cdr:nvSpPr>
      <cdr:spPr>
        <a:xfrm xmlns:a="http://schemas.openxmlformats.org/drawingml/2006/main">
          <a:off x="2860696" y="3003565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E316C27F-A4E2-4F92-A0A8-8CE2A9853F30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(19.8%)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0.44297</cdr:x>
      <cdr:y>0.46175</cdr:y>
    </cdr:from>
    <cdr:to>
      <cdr:x>0.50442</cdr:x>
      <cdr:y>0.5082</cdr:y>
    </cdr:to>
    <cdr:sp macro="" textlink="社人研推計!$L$14">
      <cdr:nvSpPr>
        <cdr:cNvPr id="25" name="テキスト ボックス 24">
          <a:extLst xmlns:a="http://schemas.openxmlformats.org/drawingml/2006/main">
            <a:ext uri="{FF2B5EF4-FFF2-40B4-BE49-F238E27FC236}">
              <a16:creationId xmlns:a16="http://schemas.microsoft.com/office/drawing/2014/main" id="{C6A04404-DCF8-EF11-6400-6A194962A2B6}"/>
            </a:ext>
          </a:extLst>
        </cdr:cNvPr>
        <cdr:cNvSpPr txBox="1"/>
      </cdr:nvSpPr>
      <cdr:spPr>
        <a:xfrm xmlns:a="http://schemas.openxmlformats.org/drawingml/2006/main">
          <a:off x="2860696" y="2146315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0BD9C802-FF90-411F-A421-ED18A9CA0FD4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(58.5%)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0.44297</cdr:x>
      <cdr:y>0.26025</cdr:y>
    </cdr:from>
    <cdr:to>
      <cdr:x>0.50442</cdr:x>
      <cdr:y>0.29508</cdr:y>
    </cdr:to>
    <cdr:sp macro="" textlink="社人研推計!$L$15">
      <cdr:nvSpPr>
        <cdr:cNvPr id="26" name="テキスト ボックス 25">
          <a:extLst xmlns:a="http://schemas.openxmlformats.org/drawingml/2006/main">
            <a:ext uri="{FF2B5EF4-FFF2-40B4-BE49-F238E27FC236}">
              <a16:creationId xmlns:a16="http://schemas.microsoft.com/office/drawing/2014/main" id="{BF71A2A4-3ABB-ED3F-0175-AFA3E2D3330E}"/>
            </a:ext>
          </a:extLst>
        </cdr:cNvPr>
        <cdr:cNvSpPr txBox="1"/>
      </cdr:nvSpPr>
      <cdr:spPr>
        <a:xfrm xmlns:a="http://schemas.openxmlformats.org/drawingml/2006/main">
          <a:off x="2860696" y="1209675"/>
          <a:ext cx="396854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69583AF4-0383-4311-A02E-32B771CDEF4D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(21.7%)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0.50197</cdr:x>
      <cdr:y>0.64618</cdr:y>
    </cdr:from>
    <cdr:to>
      <cdr:x>0.56342</cdr:x>
      <cdr:y>0.69262</cdr:y>
    </cdr:to>
    <cdr:sp macro="" textlink="社人研推計!$M$13">
      <cdr:nvSpPr>
        <cdr:cNvPr id="27" name="テキスト ボックス 26">
          <a:extLst xmlns:a="http://schemas.openxmlformats.org/drawingml/2006/main">
            <a:ext uri="{FF2B5EF4-FFF2-40B4-BE49-F238E27FC236}">
              <a16:creationId xmlns:a16="http://schemas.microsoft.com/office/drawing/2014/main" id="{8C87A3D0-4270-B852-9482-8B42477C65DD}"/>
            </a:ext>
          </a:extLst>
        </cdr:cNvPr>
        <cdr:cNvSpPr txBox="1"/>
      </cdr:nvSpPr>
      <cdr:spPr>
        <a:xfrm xmlns:a="http://schemas.openxmlformats.org/drawingml/2006/main">
          <a:off x="3241696" y="3003565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672A0969-13F4-4E1B-9C29-A1443DE54610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(19.3%)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0.50197</cdr:x>
      <cdr:y>0.4556</cdr:y>
    </cdr:from>
    <cdr:to>
      <cdr:x>0.56342</cdr:x>
      <cdr:y>0.50205</cdr:y>
    </cdr:to>
    <cdr:sp macro="" textlink="社人研推計!$M$14">
      <cdr:nvSpPr>
        <cdr:cNvPr id="28" name="テキスト ボックス 27">
          <a:extLst xmlns:a="http://schemas.openxmlformats.org/drawingml/2006/main">
            <a:ext uri="{FF2B5EF4-FFF2-40B4-BE49-F238E27FC236}">
              <a16:creationId xmlns:a16="http://schemas.microsoft.com/office/drawing/2014/main" id="{1F1140C9-0793-E6FB-AED9-299D7F3B844B}"/>
            </a:ext>
          </a:extLst>
        </cdr:cNvPr>
        <cdr:cNvSpPr txBox="1"/>
      </cdr:nvSpPr>
      <cdr:spPr>
        <a:xfrm xmlns:a="http://schemas.openxmlformats.org/drawingml/2006/main">
          <a:off x="3241696" y="2117740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F6B5EEFB-C442-46C6-B61C-05EBAAC52A6C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(58.2%)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0.50197</cdr:x>
      <cdr:y>0.2541</cdr:y>
    </cdr:from>
    <cdr:to>
      <cdr:x>0.56342</cdr:x>
      <cdr:y>0.28893</cdr:y>
    </cdr:to>
    <cdr:sp macro="" textlink="社人研推計!$M$15">
      <cdr:nvSpPr>
        <cdr:cNvPr id="29" name="テキスト ボックス 28">
          <a:extLst xmlns:a="http://schemas.openxmlformats.org/drawingml/2006/main">
            <a:ext uri="{FF2B5EF4-FFF2-40B4-BE49-F238E27FC236}">
              <a16:creationId xmlns:a16="http://schemas.microsoft.com/office/drawing/2014/main" id="{95FBE1EA-5AD6-D41D-EB81-6D00ECA435BD}"/>
            </a:ext>
          </a:extLst>
        </cdr:cNvPr>
        <cdr:cNvSpPr txBox="1"/>
      </cdr:nvSpPr>
      <cdr:spPr>
        <a:xfrm xmlns:a="http://schemas.openxmlformats.org/drawingml/2006/main">
          <a:off x="3241696" y="1181100"/>
          <a:ext cx="396854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00A2F14B-39F1-47F4-AE35-DE841151DA2E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(22.5%)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0.56097</cdr:x>
      <cdr:y>0.64618</cdr:y>
    </cdr:from>
    <cdr:to>
      <cdr:x>0.62242</cdr:x>
      <cdr:y>0.69262</cdr:y>
    </cdr:to>
    <cdr:sp macro="" textlink="社人研推計!$N$13">
      <cdr:nvSpPr>
        <cdr:cNvPr id="30" name="テキスト ボックス 29">
          <a:extLst xmlns:a="http://schemas.openxmlformats.org/drawingml/2006/main">
            <a:ext uri="{FF2B5EF4-FFF2-40B4-BE49-F238E27FC236}">
              <a16:creationId xmlns:a16="http://schemas.microsoft.com/office/drawing/2014/main" id="{CF81793F-DC1E-83DA-71E1-C2FBFAFE9D17}"/>
            </a:ext>
          </a:extLst>
        </cdr:cNvPr>
        <cdr:cNvSpPr txBox="1"/>
      </cdr:nvSpPr>
      <cdr:spPr>
        <a:xfrm xmlns:a="http://schemas.openxmlformats.org/drawingml/2006/main">
          <a:off x="3622696" y="3003565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1570BC48-2853-4647-98B1-F97922964AD2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(19.0%)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0.56097</cdr:x>
      <cdr:y>0.45356</cdr:y>
    </cdr:from>
    <cdr:to>
      <cdr:x>0.62242</cdr:x>
      <cdr:y>0.5</cdr:y>
    </cdr:to>
    <cdr:sp macro="" textlink="社人研推計!$N$14">
      <cdr:nvSpPr>
        <cdr:cNvPr id="31" name="テキスト ボックス 30">
          <a:extLst xmlns:a="http://schemas.openxmlformats.org/drawingml/2006/main">
            <a:ext uri="{FF2B5EF4-FFF2-40B4-BE49-F238E27FC236}">
              <a16:creationId xmlns:a16="http://schemas.microsoft.com/office/drawing/2014/main" id="{23F64708-75AF-9B4E-EDB9-931F358CA657}"/>
            </a:ext>
          </a:extLst>
        </cdr:cNvPr>
        <cdr:cNvSpPr txBox="1"/>
      </cdr:nvSpPr>
      <cdr:spPr>
        <a:xfrm xmlns:a="http://schemas.openxmlformats.org/drawingml/2006/main">
          <a:off x="3622696" y="2108215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28329CA9-8B00-41E2-B748-4FCD61D2D468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(57.7%)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0.56097</cdr:x>
      <cdr:y>0.25205</cdr:y>
    </cdr:from>
    <cdr:to>
      <cdr:x>0.62242</cdr:x>
      <cdr:y>0.28689</cdr:y>
    </cdr:to>
    <cdr:sp macro="" textlink="社人研推計!$N$15">
      <cdr:nvSpPr>
        <cdr:cNvPr id="32" name="テキスト ボックス 31">
          <a:extLst xmlns:a="http://schemas.openxmlformats.org/drawingml/2006/main">
            <a:ext uri="{FF2B5EF4-FFF2-40B4-BE49-F238E27FC236}">
              <a16:creationId xmlns:a16="http://schemas.microsoft.com/office/drawing/2014/main" id="{4DF3AD4E-2D7F-D955-4ACD-04D7AD8DEFBC}"/>
            </a:ext>
          </a:extLst>
        </cdr:cNvPr>
        <cdr:cNvSpPr txBox="1"/>
      </cdr:nvSpPr>
      <cdr:spPr>
        <a:xfrm xmlns:a="http://schemas.openxmlformats.org/drawingml/2006/main">
          <a:off x="3622696" y="1171575"/>
          <a:ext cx="396854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CE562E09-33E7-4ED6-BB95-A4771DEF93EA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(23.3%)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0.61849</cdr:x>
      <cdr:y>0.64823</cdr:y>
    </cdr:from>
    <cdr:to>
      <cdr:x>0.67994</cdr:x>
      <cdr:y>0.69467</cdr:y>
    </cdr:to>
    <cdr:sp macro="" textlink="社人研推計!$O$13">
      <cdr:nvSpPr>
        <cdr:cNvPr id="33" name="テキスト ボックス 32">
          <a:extLst xmlns:a="http://schemas.openxmlformats.org/drawingml/2006/main">
            <a:ext uri="{FF2B5EF4-FFF2-40B4-BE49-F238E27FC236}">
              <a16:creationId xmlns:a16="http://schemas.microsoft.com/office/drawing/2014/main" id="{493F9093-7E11-263B-56A2-740064BF31E0}"/>
            </a:ext>
          </a:extLst>
        </cdr:cNvPr>
        <cdr:cNvSpPr txBox="1"/>
      </cdr:nvSpPr>
      <cdr:spPr>
        <a:xfrm xmlns:a="http://schemas.openxmlformats.org/drawingml/2006/main">
          <a:off x="3994171" y="3013090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667EB9BC-8D39-4085-AE23-1F2A7F94689B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(18.8%)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0.61849</cdr:x>
      <cdr:y>0.45765</cdr:y>
    </cdr:from>
    <cdr:to>
      <cdr:x>0.67994</cdr:x>
      <cdr:y>0.5041</cdr:y>
    </cdr:to>
    <cdr:sp macro="" textlink="社人研推計!$O$14">
      <cdr:nvSpPr>
        <cdr:cNvPr id="34" name="テキスト ボックス 33">
          <a:extLst xmlns:a="http://schemas.openxmlformats.org/drawingml/2006/main">
            <a:ext uri="{FF2B5EF4-FFF2-40B4-BE49-F238E27FC236}">
              <a16:creationId xmlns:a16="http://schemas.microsoft.com/office/drawing/2014/main" id="{172C1B3F-11F3-FBA8-A8A0-5F6D154EA8E0}"/>
            </a:ext>
          </a:extLst>
        </cdr:cNvPr>
        <cdr:cNvSpPr txBox="1"/>
      </cdr:nvSpPr>
      <cdr:spPr>
        <a:xfrm xmlns:a="http://schemas.openxmlformats.org/drawingml/2006/main">
          <a:off x="3994171" y="2127265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65C4DB92-2243-4AA9-9BBD-AEA00DCC47C8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(56.1%)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0.61849</cdr:x>
      <cdr:y>0.25</cdr:y>
    </cdr:from>
    <cdr:to>
      <cdr:x>0.67994</cdr:x>
      <cdr:y>0.28484</cdr:y>
    </cdr:to>
    <cdr:sp macro="" textlink="社人研推計!$O$15">
      <cdr:nvSpPr>
        <cdr:cNvPr id="35" name="テキスト ボックス 34">
          <a:extLst xmlns:a="http://schemas.openxmlformats.org/drawingml/2006/main">
            <a:ext uri="{FF2B5EF4-FFF2-40B4-BE49-F238E27FC236}">
              <a16:creationId xmlns:a16="http://schemas.microsoft.com/office/drawing/2014/main" id="{64A281AC-725D-F02D-00AE-EA0FA91C17D9}"/>
            </a:ext>
          </a:extLst>
        </cdr:cNvPr>
        <cdr:cNvSpPr txBox="1"/>
      </cdr:nvSpPr>
      <cdr:spPr>
        <a:xfrm xmlns:a="http://schemas.openxmlformats.org/drawingml/2006/main">
          <a:off x="3994171" y="1162050"/>
          <a:ext cx="396854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ED25A263-38E6-4AB5-A3E7-A9FCE9E6D615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(25.1%)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0.67749</cdr:x>
      <cdr:y>0.65028</cdr:y>
    </cdr:from>
    <cdr:to>
      <cdr:x>0.73894</cdr:x>
      <cdr:y>0.69672</cdr:y>
    </cdr:to>
    <cdr:sp macro="" textlink="社人研推計!$P$13">
      <cdr:nvSpPr>
        <cdr:cNvPr id="36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AF224502-473A-FF6B-6267-3D10FB21BE6F}"/>
            </a:ext>
          </a:extLst>
        </cdr:cNvPr>
        <cdr:cNvSpPr txBox="1"/>
      </cdr:nvSpPr>
      <cdr:spPr>
        <a:xfrm xmlns:a="http://schemas.openxmlformats.org/drawingml/2006/main">
          <a:off x="4375171" y="3022615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67679E92-338F-4ED3-824E-EF27775C9F73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(18.7%)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0.67749</cdr:x>
      <cdr:y>0.4597</cdr:y>
    </cdr:from>
    <cdr:to>
      <cdr:x>0.73894</cdr:x>
      <cdr:y>0.50615</cdr:y>
    </cdr:to>
    <cdr:sp macro="" textlink="社人研推計!$P$14">
      <cdr:nvSpPr>
        <cdr:cNvPr id="37" name="テキスト ボックス 36">
          <a:extLst xmlns:a="http://schemas.openxmlformats.org/drawingml/2006/main">
            <a:ext uri="{FF2B5EF4-FFF2-40B4-BE49-F238E27FC236}">
              <a16:creationId xmlns:a16="http://schemas.microsoft.com/office/drawing/2014/main" id="{50C9CECD-84E9-E36B-C2A8-106DFE2C1F4D}"/>
            </a:ext>
          </a:extLst>
        </cdr:cNvPr>
        <cdr:cNvSpPr txBox="1"/>
      </cdr:nvSpPr>
      <cdr:spPr>
        <a:xfrm xmlns:a="http://schemas.openxmlformats.org/drawingml/2006/main">
          <a:off x="4375171" y="2136790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3C01B4E7-D076-409A-8AA5-E46756C1BA14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(55.1%)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0.67749</cdr:x>
      <cdr:y>0.2582</cdr:y>
    </cdr:from>
    <cdr:to>
      <cdr:x>0.73894</cdr:x>
      <cdr:y>0.29303</cdr:y>
    </cdr:to>
    <cdr:sp macro="" textlink="社人研推計!$P$15">
      <cdr:nvSpPr>
        <cdr:cNvPr id="38" name="テキスト ボックス 37">
          <a:extLst xmlns:a="http://schemas.openxmlformats.org/drawingml/2006/main">
            <a:ext uri="{FF2B5EF4-FFF2-40B4-BE49-F238E27FC236}">
              <a16:creationId xmlns:a16="http://schemas.microsoft.com/office/drawing/2014/main" id="{07E510FE-E6AC-A927-232B-E287A24191CF}"/>
            </a:ext>
          </a:extLst>
        </cdr:cNvPr>
        <cdr:cNvSpPr txBox="1"/>
      </cdr:nvSpPr>
      <cdr:spPr>
        <a:xfrm xmlns:a="http://schemas.openxmlformats.org/drawingml/2006/main">
          <a:off x="4375171" y="1200150"/>
          <a:ext cx="396854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6A98EC4F-A7C9-42AA-9C55-E93DCD151EB5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(26.2%)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0.73648</cdr:x>
      <cdr:y>0.65369</cdr:y>
    </cdr:from>
    <cdr:to>
      <cdr:x>0.79794</cdr:x>
      <cdr:y>0.69262</cdr:y>
    </cdr:to>
    <cdr:sp macro="" textlink="社人研推計!$Q$13">
      <cdr:nvSpPr>
        <cdr:cNvPr id="39" name="テキスト ボックス 38">
          <a:extLst xmlns:a="http://schemas.openxmlformats.org/drawingml/2006/main">
            <a:ext uri="{FF2B5EF4-FFF2-40B4-BE49-F238E27FC236}">
              <a16:creationId xmlns:a16="http://schemas.microsoft.com/office/drawing/2014/main" id="{33FC5037-E299-B438-9B29-51AAE58C47A0}"/>
            </a:ext>
          </a:extLst>
        </cdr:cNvPr>
        <cdr:cNvSpPr txBox="1"/>
      </cdr:nvSpPr>
      <cdr:spPr>
        <a:xfrm xmlns:a="http://schemas.openxmlformats.org/drawingml/2006/main">
          <a:off x="4756171" y="3038475"/>
          <a:ext cx="396854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30D37596-6981-4868-898C-FC9D32B8DCB9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(18.4%)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0.73648</cdr:x>
      <cdr:y>0.46175</cdr:y>
    </cdr:from>
    <cdr:to>
      <cdr:x>0.79794</cdr:x>
      <cdr:y>0.5082</cdr:y>
    </cdr:to>
    <cdr:sp macro="" textlink="社人研推計!$Q$14">
      <cdr:nvSpPr>
        <cdr:cNvPr id="40" name="テキスト ボックス 39">
          <a:extLst xmlns:a="http://schemas.openxmlformats.org/drawingml/2006/main">
            <a:ext uri="{FF2B5EF4-FFF2-40B4-BE49-F238E27FC236}">
              <a16:creationId xmlns:a16="http://schemas.microsoft.com/office/drawing/2014/main" id="{A945FC29-0806-6B0F-575E-85987665D5ED}"/>
            </a:ext>
          </a:extLst>
        </cdr:cNvPr>
        <cdr:cNvSpPr txBox="1"/>
      </cdr:nvSpPr>
      <cdr:spPr>
        <a:xfrm xmlns:a="http://schemas.openxmlformats.org/drawingml/2006/main">
          <a:off x="4756171" y="2146315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AF72C07D-F132-41C6-9BAA-8EC7ECD65B3A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(54.4%)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0.73648</cdr:x>
      <cdr:y>0.2582</cdr:y>
    </cdr:from>
    <cdr:to>
      <cdr:x>0.79794</cdr:x>
      <cdr:y>0.29303</cdr:y>
    </cdr:to>
    <cdr:sp macro="" textlink="社人研推計!$Q$15">
      <cdr:nvSpPr>
        <cdr:cNvPr id="41" name="テキスト ボックス 40">
          <a:extLst xmlns:a="http://schemas.openxmlformats.org/drawingml/2006/main">
            <a:ext uri="{FF2B5EF4-FFF2-40B4-BE49-F238E27FC236}">
              <a16:creationId xmlns:a16="http://schemas.microsoft.com/office/drawing/2014/main" id="{88A503BB-D2DC-77E2-702B-48B5FC72D4FE}"/>
            </a:ext>
          </a:extLst>
        </cdr:cNvPr>
        <cdr:cNvSpPr txBox="1"/>
      </cdr:nvSpPr>
      <cdr:spPr>
        <a:xfrm xmlns:a="http://schemas.openxmlformats.org/drawingml/2006/main">
          <a:off x="4756171" y="1200150"/>
          <a:ext cx="396854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5440C063-A0D2-4BB7-8263-FC3076066915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(27.2%)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0.79548</cdr:x>
      <cdr:y>0.65028</cdr:y>
    </cdr:from>
    <cdr:to>
      <cdr:x>0.85693</cdr:x>
      <cdr:y>0.69672</cdr:y>
    </cdr:to>
    <cdr:sp macro="" textlink="社人研推計!$R$13">
      <cdr:nvSpPr>
        <cdr:cNvPr id="42" name="テキスト ボックス 41">
          <a:extLst xmlns:a="http://schemas.openxmlformats.org/drawingml/2006/main">
            <a:ext uri="{FF2B5EF4-FFF2-40B4-BE49-F238E27FC236}">
              <a16:creationId xmlns:a16="http://schemas.microsoft.com/office/drawing/2014/main" id="{B22C2F90-A00D-0EFD-B96C-ADFC9F673411}"/>
            </a:ext>
          </a:extLst>
        </cdr:cNvPr>
        <cdr:cNvSpPr txBox="1"/>
      </cdr:nvSpPr>
      <cdr:spPr>
        <a:xfrm xmlns:a="http://schemas.openxmlformats.org/drawingml/2006/main">
          <a:off x="5137171" y="3022615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3738225C-E22E-43B6-9D01-F0B4BC4BBFBE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(18.2%)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0.79548</cdr:x>
      <cdr:y>0.46585</cdr:y>
    </cdr:from>
    <cdr:to>
      <cdr:x>0.85693</cdr:x>
      <cdr:y>0.5123</cdr:y>
    </cdr:to>
    <cdr:sp macro="" textlink="社人研推計!$R$14">
      <cdr:nvSpPr>
        <cdr:cNvPr id="43" name="テキスト ボックス 42">
          <a:extLst xmlns:a="http://schemas.openxmlformats.org/drawingml/2006/main">
            <a:ext uri="{FF2B5EF4-FFF2-40B4-BE49-F238E27FC236}">
              <a16:creationId xmlns:a16="http://schemas.microsoft.com/office/drawing/2014/main" id="{1B4C7CB9-7C2A-8585-547B-1D939E1C8424}"/>
            </a:ext>
          </a:extLst>
        </cdr:cNvPr>
        <cdr:cNvSpPr txBox="1"/>
      </cdr:nvSpPr>
      <cdr:spPr>
        <a:xfrm xmlns:a="http://schemas.openxmlformats.org/drawingml/2006/main">
          <a:off x="5137171" y="2165365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7E176DCC-31BD-4433-8494-DB15A739020B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(54.0%)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0.79548</cdr:x>
      <cdr:y>0.26434</cdr:y>
    </cdr:from>
    <cdr:to>
      <cdr:x>0.85693</cdr:x>
      <cdr:y>0.29918</cdr:y>
    </cdr:to>
    <cdr:sp macro="" textlink="社人研推計!$R$15">
      <cdr:nvSpPr>
        <cdr:cNvPr id="44" name="テキスト ボックス 43">
          <a:extLst xmlns:a="http://schemas.openxmlformats.org/drawingml/2006/main">
            <a:ext uri="{FF2B5EF4-FFF2-40B4-BE49-F238E27FC236}">
              <a16:creationId xmlns:a16="http://schemas.microsoft.com/office/drawing/2014/main" id="{43258F97-DC5C-7CB2-F7A3-20AE2EF2D284}"/>
            </a:ext>
          </a:extLst>
        </cdr:cNvPr>
        <cdr:cNvSpPr txBox="1"/>
      </cdr:nvSpPr>
      <cdr:spPr>
        <a:xfrm xmlns:a="http://schemas.openxmlformats.org/drawingml/2006/main">
          <a:off x="5137171" y="1228725"/>
          <a:ext cx="396854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5CB2832D-6511-4057-B352-CB4EC288D0D0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(27.7%)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0.853</cdr:x>
      <cdr:y>0.65028</cdr:y>
    </cdr:from>
    <cdr:to>
      <cdr:x>0.91445</cdr:x>
      <cdr:y>0.69672</cdr:y>
    </cdr:to>
    <cdr:sp macro="" textlink="社人研推計!$S$13">
      <cdr:nvSpPr>
        <cdr:cNvPr id="45" name="テキスト ボックス 44">
          <a:extLst xmlns:a="http://schemas.openxmlformats.org/drawingml/2006/main">
            <a:ext uri="{FF2B5EF4-FFF2-40B4-BE49-F238E27FC236}">
              <a16:creationId xmlns:a16="http://schemas.microsoft.com/office/drawing/2014/main" id="{0D1D5347-5EFD-BC42-1327-7A7A2DB76102}"/>
            </a:ext>
          </a:extLst>
        </cdr:cNvPr>
        <cdr:cNvSpPr txBox="1"/>
      </cdr:nvSpPr>
      <cdr:spPr>
        <a:xfrm xmlns:a="http://schemas.openxmlformats.org/drawingml/2006/main">
          <a:off x="5508646" y="3022615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68C33566-056B-4B78-8645-A0449C159535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(18.1%)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0.853</cdr:x>
      <cdr:y>0.4679</cdr:y>
    </cdr:from>
    <cdr:to>
      <cdr:x>0.91445</cdr:x>
      <cdr:y>0.51434</cdr:y>
    </cdr:to>
    <cdr:sp macro="" textlink="社人研推計!$S$14">
      <cdr:nvSpPr>
        <cdr:cNvPr id="46" name="テキスト ボックス 45">
          <a:extLst xmlns:a="http://schemas.openxmlformats.org/drawingml/2006/main">
            <a:ext uri="{FF2B5EF4-FFF2-40B4-BE49-F238E27FC236}">
              <a16:creationId xmlns:a16="http://schemas.microsoft.com/office/drawing/2014/main" id="{FB48B322-EA43-1EF8-1B80-E2724636FDE9}"/>
            </a:ext>
          </a:extLst>
        </cdr:cNvPr>
        <cdr:cNvSpPr txBox="1"/>
      </cdr:nvSpPr>
      <cdr:spPr>
        <a:xfrm xmlns:a="http://schemas.openxmlformats.org/drawingml/2006/main">
          <a:off x="5508646" y="2174890"/>
          <a:ext cx="396854" cy="215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9107B044-4FD1-4F0D-A7B1-7D2D1D99E87C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(54.1%)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0.853</cdr:x>
      <cdr:y>0.26639</cdr:y>
    </cdr:from>
    <cdr:to>
      <cdr:x>0.91445</cdr:x>
      <cdr:y>0.30123</cdr:y>
    </cdr:to>
    <cdr:sp macro="" textlink="社人研推計!$S$15">
      <cdr:nvSpPr>
        <cdr:cNvPr id="47" name="テキスト ボックス 46">
          <a:extLst xmlns:a="http://schemas.openxmlformats.org/drawingml/2006/main">
            <a:ext uri="{FF2B5EF4-FFF2-40B4-BE49-F238E27FC236}">
              <a16:creationId xmlns:a16="http://schemas.microsoft.com/office/drawing/2014/main" id="{21393EA3-D593-FAED-D4D0-7865244A2CD4}"/>
            </a:ext>
          </a:extLst>
        </cdr:cNvPr>
        <cdr:cNvSpPr txBox="1"/>
      </cdr:nvSpPr>
      <cdr:spPr>
        <a:xfrm xmlns:a="http://schemas.openxmlformats.org/drawingml/2006/main">
          <a:off x="5508646" y="1238250"/>
          <a:ext cx="396854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4163A9BD-F1C1-4856-B730-980CA0EFFCC0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(27.8%)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0.20698</cdr:x>
      <cdr:y>0.25988</cdr:y>
    </cdr:from>
    <cdr:to>
      <cdr:x>0.26844</cdr:x>
      <cdr:y>0.28373</cdr:y>
    </cdr:to>
    <cdr:sp macro="" textlink="社人研推計!$H$16">
      <cdr:nvSpPr>
        <cdr:cNvPr id="48" name="テキスト ボックス 47">
          <a:extLst xmlns:a="http://schemas.openxmlformats.org/drawingml/2006/main">
            <a:ext uri="{FF2B5EF4-FFF2-40B4-BE49-F238E27FC236}">
              <a16:creationId xmlns:a16="http://schemas.microsoft.com/office/drawing/2014/main" id="{9C79272A-4D3B-EB95-4255-46A178722EE6}"/>
            </a:ext>
          </a:extLst>
        </cdr:cNvPr>
        <cdr:cNvSpPr txBox="1"/>
      </cdr:nvSpPr>
      <cdr:spPr>
        <a:xfrm xmlns:a="http://schemas.openxmlformats.org/drawingml/2006/main">
          <a:off x="1339840" y="1215482"/>
          <a:ext cx="397848" cy="11151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D64FBFCA-A0D2-4196-A472-FD85297E72A4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(0.0%)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0.26598</cdr:x>
      <cdr:y>0.2377</cdr:y>
    </cdr:from>
    <cdr:to>
      <cdr:x>0.32743</cdr:x>
      <cdr:y>0.27254</cdr:y>
    </cdr:to>
    <cdr:sp macro="" textlink="社人研推計!$I$16">
      <cdr:nvSpPr>
        <cdr:cNvPr id="49" name="テキスト ボックス 48">
          <a:extLst xmlns:a="http://schemas.openxmlformats.org/drawingml/2006/main">
            <a:ext uri="{FF2B5EF4-FFF2-40B4-BE49-F238E27FC236}">
              <a16:creationId xmlns:a16="http://schemas.microsoft.com/office/drawing/2014/main" id="{A49097E1-E7E6-6E48-3177-2E5D9DFAA9C5}"/>
            </a:ext>
          </a:extLst>
        </cdr:cNvPr>
        <cdr:cNvSpPr txBox="1"/>
      </cdr:nvSpPr>
      <cdr:spPr>
        <a:xfrm xmlns:a="http://schemas.openxmlformats.org/drawingml/2006/main">
          <a:off x="1717696" y="1104900"/>
          <a:ext cx="396854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A667004D-B674-446C-9093-3CAC08F54115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(0.2%)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0.32498</cdr:x>
      <cdr:y>0.21107</cdr:y>
    </cdr:from>
    <cdr:to>
      <cdr:x>0.38643</cdr:x>
      <cdr:y>0.2459</cdr:y>
    </cdr:to>
    <cdr:sp macro="" textlink="社人研推計!$J$16">
      <cdr:nvSpPr>
        <cdr:cNvPr id="50" name="テキスト ボックス 49">
          <a:extLst xmlns:a="http://schemas.openxmlformats.org/drawingml/2006/main">
            <a:ext uri="{FF2B5EF4-FFF2-40B4-BE49-F238E27FC236}">
              <a16:creationId xmlns:a16="http://schemas.microsoft.com/office/drawing/2014/main" id="{8B1FC483-3320-716B-15A0-0C5D38210A55}"/>
            </a:ext>
          </a:extLst>
        </cdr:cNvPr>
        <cdr:cNvSpPr txBox="1"/>
      </cdr:nvSpPr>
      <cdr:spPr>
        <a:xfrm xmlns:a="http://schemas.openxmlformats.org/drawingml/2006/main">
          <a:off x="2098696" y="981075"/>
          <a:ext cx="396854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562F17B6-DAF9-4800-BDEE-47A20320CB0F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(0.8%)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258210</xdr:colOff>
      <xdr:row>15</xdr:row>
      <xdr:rowOff>47624</xdr:rowOff>
    </xdr:from>
    <xdr:to>
      <xdr:col>9</xdr:col>
      <xdr:colOff>99393</xdr:colOff>
      <xdr:row>46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765FF2-B38A-465C-AE52-5E36A95F4F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630116</xdr:colOff>
      <xdr:row>115</xdr:row>
      <xdr:rowOff>73268</xdr:rowOff>
    </xdr:from>
    <xdr:to>
      <xdr:col>11</xdr:col>
      <xdr:colOff>658691</xdr:colOff>
      <xdr:row>145</xdr:row>
      <xdr:rowOff>149468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D80C84F-998D-4C75-94E4-BABE5D802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0.09693</cdr:x>
      <cdr:y>0.68763</cdr:y>
    </cdr:from>
    <cdr:to>
      <cdr:x>1</cdr:x>
      <cdr:y>0.99655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462BB4B-2C4B-4A24-A0CC-933D480E7E9B}"/>
            </a:ext>
          </a:extLst>
        </cdr:cNvPr>
        <cdr:cNvSpPr txBox="1"/>
      </cdr:nvSpPr>
      <cdr:spPr>
        <a:xfrm xmlns:a="http://schemas.openxmlformats.org/drawingml/2006/main">
          <a:off x="692745" y="3228976"/>
          <a:ext cx="6454113" cy="1450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indent="0"/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注）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1.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平成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22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年（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2010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）、平成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27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2015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）、令和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は国勢調査による実績値。</a:t>
          </a:r>
        </a:p>
        <a:p xmlns:a="http://schemas.openxmlformats.org/drawingml/2006/main">
          <a:pPr indent="0"/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　　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2.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社人研推計は、国立社会保障・人口問題研究所が平成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27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2015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の国勢調査を基に算出した「日本の地域別将来推計</a:t>
          </a:r>
          <a:endParaRPr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indent="0"/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 人口（平成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2018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推計）」で示している推計結果。令和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年（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2020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）の値は推計当時の推計値。</a:t>
          </a:r>
          <a:endParaRPr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indent="0"/>
          <a:r>
            <a:rPr lang="ja-JP" altLang="ja-JP" sz="9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ja-JP" altLang="en-US" sz="9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3.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第１期人口ビジョンは、「南風原町人口ビジョン及び南風原町まち・ひと・しごと創生総合戦略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〈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改訂版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〉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」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平成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30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12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月改訂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endParaRPr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indent="0"/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　　　 南風原町の人口推計で設定している独自推計①の値。令和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年（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2020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）の値は推計当時の推計値。</a:t>
          </a:r>
          <a:endParaRPr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indent="0"/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　　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4.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町独自推計（現状の状態で推移した場合）は、令和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(2020)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国勢調査人口を基に、合計特殊出生率、独自純移動率を</a:t>
          </a:r>
          <a:endParaRPr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indent="0"/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　　　 勘案し算出した将来人口。</a:t>
          </a:r>
        </a:p>
      </cdr:txBody>
    </cdr:sp>
  </cdr:relSizeAnchor>
  <cdr:relSizeAnchor xmlns:cdr="http://schemas.openxmlformats.org/drawingml/2006/chartDrawing">
    <cdr:from>
      <cdr:x>0.25439</cdr:x>
      <cdr:y>0.07031</cdr:y>
    </cdr:from>
    <cdr:to>
      <cdr:x>0.47962</cdr:x>
      <cdr:y>0.58621</cdr:y>
    </cdr:to>
    <cdr:grpSp>
      <cdr:nvGrpSpPr>
        <cdr:cNvPr id="9" name="グループ化 8">
          <a:extLst xmlns:a="http://schemas.openxmlformats.org/drawingml/2006/main">
            <a:ext uri="{FF2B5EF4-FFF2-40B4-BE49-F238E27FC236}">
              <a16:creationId xmlns:a16="http://schemas.microsoft.com/office/drawing/2014/main" id="{D380B27F-F7A6-4190-B2F2-F7B8EF0121BB}"/>
            </a:ext>
          </a:extLst>
        </cdr:cNvPr>
        <cdr:cNvGrpSpPr/>
      </cdr:nvGrpSpPr>
      <cdr:grpSpPr>
        <a:xfrm xmlns:a="http://schemas.openxmlformats.org/drawingml/2006/main">
          <a:off x="1825358" y="333357"/>
          <a:ext cx="1616123" cy="2446013"/>
          <a:chOff x="1310053" y="341046"/>
          <a:chExt cx="1165959" cy="2186634"/>
        </a:xfrm>
      </cdr:grpSpPr>
      <cdr:cxnSp macro="">
        <cdr:nvCxnSpPr>
          <cdr:cNvPr id="3" name="直線コネクタ 2">
            <a:extLst xmlns:a="http://schemas.openxmlformats.org/drawingml/2006/main">
              <a:ext uri="{FF2B5EF4-FFF2-40B4-BE49-F238E27FC236}">
                <a16:creationId xmlns:a16="http://schemas.microsoft.com/office/drawing/2014/main" id="{3DAD87FD-6ED4-4D24-8587-85682555AB03}"/>
              </a:ext>
            </a:extLst>
          </cdr:cNvPr>
          <cdr:cNvCxnSpPr/>
        </cdr:nvCxnSpPr>
        <cdr:spPr>
          <a:xfrm xmlns:a="http://schemas.openxmlformats.org/drawingml/2006/main">
            <a:off x="1812925" y="352425"/>
            <a:ext cx="0" cy="2175255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直線矢印コネクタ 4">
            <a:extLst xmlns:a="http://schemas.openxmlformats.org/drawingml/2006/main">
              <a:ext uri="{FF2B5EF4-FFF2-40B4-BE49-F238E27FC236}">
                <a16:creationId xmlns:a16="http://schemas.microsoft.com/office/drawing/2014/main" id="{FF7BECDC-195C-4B5E-BFBE-0207E5349DD2}"/>
              </a:ext>
            </a:extLst>
          </cdr:cNvPr>
          <cdr:cNvCxnSpPr/>
        </cdr:nvCxnSpPr>
        <cdr:spPr>
          <a:xfrm xmlns:a="http://schemas.openxmlformats.org/drawingml/2006/main" flipH="1">
            <a:off x="1633538" y="457201"/>
            <a:ext cx="180000" cy="0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solidFill>
              <a:schemeClr val="tx1"/>
            </a:solidFill>
            <a:tailEnd type="triangl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直線矢印コネクタ 5">
            <a:extLst xmlns:a="http://schemas.openxmlformats.org/drawingml/2006/main">
              <a:ext uri="{FF2B5EF4-FFF2-40B4-BE49-F238E27FC236}">
                <a16:creationId xmlns:a16="http://schemas.microsoft.com/office/drawing/2014/main" id="{E3123C17-5843-4BF2-B5AB-13E6A16EFDB3}"/>
              </a:ext>
            </a:extLst>
          </cdr:cNvPr>
          <cdr:cNvCxnSpPr/>
        </cdr:nvCxnSpPr>
        <cdr:spPr>
          <a:xfrm xmlns:a="http://schemas.openxmlformats.org/drawingml/2006/main" flipH="1">
            <a:off x="1804988" y="457201"/>
            <a:ext cx="180000" cy="0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solidFill>
              <a:schemeClr val="tx1"/>
            </a:solidFill>
            <a:headEnd type="triangle"/>
            <a:tailEnd type="non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7" name="テキスト ボックス 6">
            <a:extLst xmlns:a="http://schemas.openxmlformats.org/drawingml/2006/main">
              <a:ext uri="{FF2B5EF4-FFF2-40B4-BE49-F238E27FC236}">
                <a16:creationId xmlns:a16="http://schemas.microsoft.com/office/drawing/2014/main" id="{B6607065-A88E-48FB-9A67-61F6A338C0EC}"/>
              </a:ext>
            </a:extLst>
          </cdr:cNvPr>
          <cdr:cNvSpPr txBox="1"/>
        </cdr:nvSpPr>
        <cdr:spPr>
          <a:xfrm xmlns:a="http://schemas.openxmlformats.org/drawingml/2006/main">
            <a:off x="1310053" y="341046"/>
            <a:ext cx="523875" cy="24765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実績値</a:t>
            </a:r>
          </a:p>
        </cdr:txBody>
      </cdr:sp>
      <cdr:sp macro="" textlink="">
        <cdr:nvSpPr>
          <cdr:cNvPr id="8" name="テキスト ボックス 7">
            <a:extLst xmlns:a="http://schemas.openxmlformats.org/drawingml/2006/main">
              <a:ext uri="{FF2B5EF4-FFF2-40B4-BE49-F238E27FC236}">
                <a16:creationId xmlns:a16="http://schemas.microsoft.com/office/drawing/2014/main" id="{C9F8682A-8700-4447-BCFB-E6790CA878B5}"/>
              </a:ext>
            </a:extLst>
          </cdr:cNvPr>
          <cdr:cNvSpPr txBox="1"/>
        </cdr:nvSpPr>
        <cdr:spPr>
          <a:xfrm xmlns:a="http://schemas.openxmlformats.org/drawingml/2006/main">
            <a:off x="1952137" y="341046"/>
            <a:ext cx="523875" cy="24765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推計値</a:t>
            </a:r>
          </a:p>
        </cdr:txBody>
      </cdr: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0.44249</cdr:x>
      <cdr:y>0.09057</cdr:y>
    </cdr:from>
    <cdr:to>
      <cdr:x>0.44249</cdr:x>
      <cdr:y>0.69415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D2AADCEF-9A45-7F83-9EB9-9402A0A1EBE9}"/>
            </a:ext>
          </a:extLst>
        </cdr:cNvPr>
        <cdr:cNvCxnSpPr/>
      </cdr:nvCxnSpPr>
      <cdr:spPr>
        <a:xfrm xmlns:a="http://schemas.openxmlformats.org/drawingml/2006/main" flipH="1" flipV="1">
          <a:off x="2872154" y="424963"/>
          <a:ext cx="0" cy="283210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0.09489</cdr:x>
      <cdr:y>0.84085</cdr:y>
    </cdr:from>
    <cdr:to>
      <cdr:x>0.86997</cdr:x>
      <cdr:y>0.93586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6B32E8-D95D-9D47-8D54-4DB2FD5B16C1}"/>
            </a:ext>
          </a:extLst>
        </cdr:cNvPr>
        <cdr:cNvSpPr txBox="1"/>
      </cdr:nvSpPr>
      <cdr:spPr>
        <a:xfrm xmlns:a="http://schemas.openxmlformats.org/drawingml/2006/main">
          <a:off x="612775" y="3908425"/>
          <a:ext cx="5005455" cy="441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注）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1.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平成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7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1995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）～令和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2020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r>
            <a:rPr lang="ja-JP" altLang="ja-JP" sz="800"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は国勢調査による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実績値</a:t>
          </a:r>
          <a:r>
            <a:rPr lang="ja-JP" altLang="ja-JP" sz="800"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</a:t>
          </a:r>
          <a:endParaRPr lang="en-US" altLang="ja-JP" sz="8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indent="0"/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　　　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2.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7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2025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）～令和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42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2060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）は本町独自推計値（現状趨勢ケース）。</a:t>
          </a:r>
        </a:p>
      </cdr:txBody>
    </cdr:sp>
  </cdr:relSizeAnchor>
  <cdr:relSizeAnchor xmlns:cdr="http://schemas.openxmlformats.org/drawingml/2006/chartDrawing">
    <cdr:from>
      <cdr:x>0.44395</cdr:x>
      <cdr:y>0</cdr:y>
    </cdr:from>
    <cdr:to>
      <cdr:x>0.91422</cdr:x>
      <cdr:y>0.09771</cdr:y>
    </cdr:to>
    <cdr:sp macro="" textlink="">
      <cdr:nvSpPr>
        <cdr:cNvPr id="9" name="矢印: 右 8">
          <a:extLst xmlns:a="http://schemas.openxmlformats.org/drawingml/2006/main">
            <a:ext uri="{FF2B5EF4-FFF2-40B4-BE49-F238E27FC236}">
              <a16:creationId xmlns:a16="http://schemas.microsoft.com/office/drawing/2014/main" id="{EBA8EA37-9219-140D-6E4A-ABE158FE71F4}"/>
            </a:ext>
          </a:extLst>
        </cdr:cNvPr>
        <cdr:cNvSpPr/>
      </cdr:nvSpPr>
      <cdr:spPr>
        <a:xfrm xmlns:a="http://schemas.openxmlformats.org/drawingml/2006/main">
          <a:off x="2867025" y="0"/>
          <a:ext cx="3036936" cy="454175"/>
        </a:xfrm>
        <a:prstGeom xmlns:a="http://schemas.openxmlformats.org/drawingml/2006/main" prst="rightArrow">
          <a:avLst/>
        </a:prstGeom>
        <a:solidFill xmlns:a="http://schemas.openxmlformats.org/drawingml/2006/main">
          <a:schemeClr val="bg1"/>
        </a:solidFill>
        <a:ln xmlns:a="http://schemas.openxmlformats.org/drawingml/2006/main" w="12700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推計値</a:t>
          </a:r>
          <a:endParaRPr 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0.09136</cdr:x>
      <cdr:y>0.65141</cdr:y>
    </cdr:from>
    <cdr:to>
      <cdr:x>0.15249</cdr:x>
      <cdr:y>0.69743</cdr:y>
    </cdr:to>
    <cdr:sp macro="" textlink="'町独自（現状趨勢ケース）'!$C$110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A4B0190-F2CC-74D4-C631-1A939188266C}"/>
            </a:ext>
          </a:extLst>
        </cdr:cNvPr>
        <cdr:cNvSpPr txBox="1"/>
      </cdr:nvSpPr>
      <cdr:spPr>
        <a:xfrm xmlns:a="http://schemas.openxmlformats.org/drawingml/2006/main">
          <a:off x="592992" y="3056531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7A7806F1-EA6C-4042-9AB3-F9EA30C3EA8F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(24.1%)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0.09136</cdr:x>
      <cdr:y>0.48386</cdr:y>
    </cdr:from>
    <cdr:to>
      <cdr:x>0.15249</cdr:x>
      <cdr:y>0.52988</cdr:y>
    </cdr:to>
    <cdr:sp macro="" textlink="'町独自（現状趨勢ケース）'!$C$111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DFB321E-DAC3-9421-8CE0-8D0E90492C01}"/>
            </a:ext>
          </a:extLst>
        </cdr:cNvPr>
        <cdr:cNvSpPr txBox="1"/>
      </cdr:nvSpPr>
      <cdr:spPr>
        <a:xfrm xmlns:a="http://schemas.openxmlformats.org/drawingml/2006/main">
          <a:off x="592992" y="2270369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952B0E7C-FC12-4BBE-859A-E424D576A9B0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(67.1%)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0.09136</cdr:x>
      <cdr:y>0.35436</cdr:y>
    </cdr:from>
    <cdr:to>
      <cdr:x>0.15249</cdr:x>
      <cdr:y>0.38887</cdr:y>
    </cdr:to>
    <cdr:sp macro="" textlink="'町独自（現状趨勢ケース）'!$C$112">
      <cdr:nvSpPr>
        <cdr:cNvPr id="6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D402341-A1B5-592D-90B0-44FB8E08A822}"/>
            </a:ext>
          </a:extLst>
        </cdr:cNvPr>
        <cdr:cNvSpPr txBox="1"/>
      </cdr:nvSpPr>
      <cdr:spPr>
        <a:xfrm xmlns:a="http://schemas.openxmlformats.org/drawingml/2006/main">
          <a:off x="592992" y="1662722"/>
          <a:ext cx="396841" cy="16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35C87929-413F-4327-A781-4682056B1342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(8.8%)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0.14893</cdr:x>
      <cdr:y>0.65141</cdr:y>
    </cdr:from>
    <cdr:to>
      <cdr:x>0.21006</cdr:x>
      <cdr:y>0.69743</cdr:y>
    </cdr:to>
    <cdr:sp macro="" textlink="'町独自（現状趨勢ケース）'!$D$110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26FD88DA-9625-7399-A9A6-537D7FA1913A}"/>
            </a:ext>
          </a:extLst>
        </cdr:cNvPr>
        <cdr:cNvSpPr txBox="1"/>
      </cdr:nvSpPr>
      <cdr:spPr>
        <a:xfrm xmlns:a="http://schemas.openxmlformats.org/drawingml/2006/main">
          <a:off x="966665" y="3056531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611085B7-324C-4382-ACB1-0693EF9B3A10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(21.5%)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0.14893</cdr:x>
      <cdr:y>0.47918</cdr:y>
    </cdr:from>
    <cdr:to>
      <cdr:x>0.21006</cdr:x>
      <cdr:y>0.52519</cdr:y>
    </cdr:to>
    <cdr:sp macro="" textlink="'町独自（現状趨勢ケース）'!$D$111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B5CAEA6C-68A9-3537-D35B-580250BC17C5}"/>
            </a:ext>
          </a:extLst>
        </cdr:cNvPr>
        <cdr:cNvSpPr txBox="1"/>
      </cdr:nvSpPr>
      <cdr:spPr>
        <a:xfrm xmlns:a="http://schemas.openxmlformats.org/drawingml/2006/main">
          <a:off x="966665" y="2248389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53624562-2D3F-4F13-A984-53F41E6A1914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(67.7%)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0.14893</cdr:x>
      <cdr:y>0.32001</cdr:y>
    </cdr:from>
    <cdr:to>
      <cdr:x>0.21006</cdr:x>
      <cdr:y>0.35451</cdr:y>
    </cdr:to>
    <cdr:sp macro="" textlink="'町独自（現状趨勢ケース）'!$D$112">
      <cdr:nvSpPr>
        <cdr:cNvPr id="10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76CE29F-65E1-10A9-7D48-F41146AA81ED}"/>
            </a:ext>
          </a:extLst>
        </cdr:cNvPr>
        <cdr:cNvSpPr txBox="1"/>
      </cdr:nvSpPr>
      <cdr:spPr>
        <a:xfrm xmlns:a="http://schemas.openxmlformats.org/drawingml/2006/main">
          <a:off x="966665" y="1501531"/>
          <a:ext cx="396841" cy="16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4764E5C6-BB86-427D-BD71-845AFDEC58B8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(10.8%)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0.2083</cdr:x>
      <cdr:y>0.65297</cdr:y>
    </cdr:from>
    <cdr:to>
      <cdr:x>0.26944</cdr:x>
      <cdr:y>0.69899</cdr:y>
    </cdr:to>
    <cdr:sp macro="" textlink="'町独自（現状趨勢ケース）'!$E$110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0ECB62B5-8188-1562-1F31-56D73F811283}"/>
            </a:ext>
          </a:extLst>
        </cdr:cNvPr>
        <cdr:cNvSpPr txBox="1"/>
      </cdr:nvSpPr>
      <cdr:spPr>
        <a:xfrm xmlns:a="http://schemas.openxmlformats.org/drawingml/2006/main">
          <a:off x="1352062" y="3063858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05A06C73-82AD-426E-A506-24D0F4E71F0C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(19.9%)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0.2083</cdr:x>
      <cdr:y>0.47762</cdr:y>
    </cdr:from>
    <cdr:to>
      <cdr:x>0.26944</cdr:x>
      <cdr:y>0.52363</cdr:y>
    </cdr:to>
    <cdr:sp macro="" textlink="'町独自（現状趨勢ケース）'!$E$111">
      <cdr:nvSpPr>
        <cdr:cNvPr id="12" name="テキスト ボックス 11">
          <a:extLst xmlns:a="http://schemas.openxmlformats.org/drawingml/2006/main">
            <a:ext uri="{FF2B5EF4-FFF2-40B4-BE49-F238E27FC236}">
              <a16:creationId xmlns:a16="http://schemas.microsoft.com/office/drawing/2014/main" id="{42178641-6C10-B0F6-4177-097BCEDBC8CB}"/>
            </a:ext>
          </a:extLst>
        </cdr:cNvPr>
        <cdr:cNvSpPr txBox="1"/>
      </cdr:nvSpPr>
      <cdr:spPr>
        <a:xfrm xmlns:a="http://schemas.openxmlformats.org/drawingml/2006/main">
          <a:off x="1352062" y="2241062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6A242362-6CE9-4FA0-97D4-91F2A3D29C3D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(66.8%)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0.20875</cdr:x>
      <cdr:y>0.31064</cdr:y>
    </cdr:from>
    <cdr:to>
      <cdr:x>0.26989</cdr:x>
      <cdr:y>0.34514</cdr:y>
    </cdr:to>
    <cdr:sp macro="" textlink="'町独自（現状趨勢ケース）'!$E$112">
      <cdr:nvSpPr>
        <cdr:cNvPr id="13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7E854E2E-543A-A3BA-E7F2-A19DE6CA8F78}"/>
            </a:ext>
          </a:extLst>
        </cdr:cNvPr>
        <cdr:cNvSpPr txBox="1"/>
      </cdr:nvSpPr>
      <cdr:spPr>
        <a:xfrm xmlns:a="http://schemas.openxmlformats.org/drawingml/2006/main">
          <a:off x="1354992" y="1457568"/>
          <a:ext cx="396841" cy="16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5493EFE7-53FF-4911-8D29-DA4C171091FF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(13.3%)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0.26745</cdr:x>
      <cdr:y>0.65453</cdr:y>
    </cdr:from>
    <cdr:to>
      <cdr:x>0.32859</cdr:x>
      <cdr:y>0.70055</cdr:y>
    </cdr:to>
    <cdr:sp macro="" textlink="'町独自（現状趨勢ケース）'!$F$110">
      <cdr:nvSpPr>
        <cdr:cNvPr id="20" name="テキスト ボックス 19">
          <a:extLst xmlns:a="http://schemas.openxmlformats.org/drawingml/2006/main">
            <a:ext uri="{FF2B5EF4-FFF2-40B4-BE49-F238E27FC236}">
              <a16:creationId xmlns:a16="http://schemas.microsoft.com/office/drawing/2014/main" id="{95D29389-8387-9948-5014-61FB3A6FFB94}"/>
            </a:ext>
          </a:extLst>
        </cdr:cNvPr>
        <cdr:cNvSpPr txBox="1"/>
      </cdr:nvSpPr>
      <cdr:spPr>
        <a:xfrm xmlns:a="http://schemas.openxmlformats.org/drawingml/2006/main">
          <a:off x="1735992" y="3071184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3AC55CA-F032-4E99-B060-BBA6C304BBA9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(19.6%)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0.26745</cdr:x>
      <cdr:y>0.4745</cdr:y>
    </cdr:from>
    <cdr:to>
      <cdr:x>0.32859</cdr:x>
      <cdr:y>0.52051</cdr:y>
    </cdr:to>
    <cdr:sp macro="" textlink="'町独自（現状趨勢ケース）'!$F$111">
      <cdr:nvSpPr>
        <cdr:cNvPr id="21" name="テキスト ボックス 20">
          <a:extLst xmlns:a="http://schemas.openxmlformats.org/drawingml/2006/main">
            <a:ext uri="{FF2B5EF4-FFF2-40B4-BE49-F238E27FC236}">
              <a16:creationId xmlns:a16="http://schemas.microsoft.com/office/drawing/2014/main" id="{C10C2611-5DF2-D11A-CC52-A721E9F006F7}"/>
            </a:ext>
          </a:extLst>
        </cdr:cNvPr>
        <cdr:cNvSpPr txBox="1"/>
      </cdr:nvSpPr>
      <cdr:spPr>
        <a:xfrm xmlns:a="http://schemas.openxmlformats.org/drawingml/2006/main">
          <a:off x="1735992" y="2226408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FD4323D4-EEED-48A0-8A7E-7E42394F8EB4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(65.4%)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0.26745</cdr:x>
      <cdr:y>0.29815</cdr:y>
    </cdr:from>
    <cdr:to>
      <cdr:x>0.32859</cdr:x>
      <cdr:y>0.33265</cdr:y>
    </cdr:to>
    <cdr:sp macro="" textlink="'町独自（現状趨勢ケース）'!$F$112">
      <cdr:nvSpPr>
        <cdr:cNvPr id="22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31F42CF0-306C-F402-AE8E-C256F07E1E7D}"/>
            </a:ext>
          </a:extLst>
        </cdr:cNvPr>
        <cdr:cNvSpPr txBox="1"/>
      </cdr:nvSpPr>
      <cdr:spPr>
        <a:xfrm xmlns:a="http://schemas.openxmlformats.org/drawingml/2006/main">
          <a:off x="1735992" y="1398953"/>
          <a:ext cx="396841" cy="16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FE3E95F4-B756-4ACD-9516-DB46153E0496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(14.8%)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0.32457</cdr:x>
      <cdr:y>0.64985</cdr:y>
    </cdr:from>
    <cdr:to>
      <cdr:x>0.3857</cdr:x>
      <cdr:y>0.69587</cdr:y>
    </cdr:to>
    <cdr:sp macro="" textlink="'町独自（現状趨勢ケース）'!$G$110">
      <cdr:nvSpPr>
        <cdr:cNvPr id="23" name="テキスト ボックス 22">
          <a:extLst xmlns:a="http://schemas.openxmlformats.org/drawingml/2006/main">
            <a:ext uri="{FF2B5EF4-FFF2-40B4-BE49-F238E27FC236}">
              <a16:creationId xmlns:a16="http://schemas.microsoft.com/office/drawing/2014/main" id="{44405914-50C1-A017-0732-37395F4F233A}"/>
            </a:ext>
          </a:extLst>
        </cdr:cNvPr>
        <cdr:cNvSpPr txBox="1"/>
      </cdr:nvSpPr>
      <cdr:spPr>
        <a:xfrm xmlns:a="http://schemas.openxmlformats.org/drawingml/2006/main">
          <a:off x="2106735" y="3049204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77E76F83-7AF9-493E-944B-1091FB4D0A7C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(19.7%)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0.32457</cdr:x>
      <cdr:y>0.46513</cdr:y>
    </cdr:from>
    <cdr:to>
      <cdr:x>0.3857</cdr:x>
      <cdr:y>0.51114</cdr:y>
    </cdr:to>
    <cdr:sp macro="" textlink="'町独自（現状趨勢ケース）'!$G$111">
      <cdr:nvSpPr>
        <cdr:cNvPr id="24" name="テキスト ボックス 23">
          <a:extLst xmlns:a="http://schemas.openxmlformats.org/drawingml/2006/main">
            <a:ext uri="{FF2B5EF4-FFF2-40B4-BE49-F238E27FC236}">
              <a16:creationId xmlns:a16="http://schemas.microsoft.com/office/drawing/2014/main" id="{40E151A8-2F8D-50F7-ECC2-1408821B3E0C}"/>
            </a:ext>
          </a:extLst>
        </cdr:cNvPr>
        <cdr:cNvSpPr txBox="1"/>
      </cdr:nvSpPr>
      <cdr:spPr>
        <a:xfrm xmlns:a="http://schemas.openxmlformats.org/drawingml/2006/main">
          <a:off x="2106735" y="2182446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4C90EEAC-E061-41B7-8862-202E7BAA74DA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(62.5%)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0.32457</cdr:x>
      <cdr:y>0.28722</cdr:y>
    </cdr:from>
    <cdr:to>
      <cdr:x>0.3857</cdr:x>
      <cdr:y>0.32172</cdr:y>
    </cdr:to>
    <cdr:sp macro="" textlink="'町独自（現状趨勢ケース）'!$G$112">
      <cdr:nvSpPr>
        <cdr:cNvPr id="25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2E33BCD0-36AB-1F59-6BBA-CA9CC9769F52}"/>
            </a:ext>
          </a:extLst>
        </cdr:cNvPr>
        <cdr:cNvSpPr txBox="1"/>
      </cdr:nvSpPr>
      <cdr:spPr>
        <a:xfrm xmlns:a="http://schemas.openxmlformats.org/drawingml/2006/main">
          <a:off x="2106735" y="1347664"/>
          <a:ext cx="396841" cy="16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491BD6DC-BF21-4E0D-9681-8811FB7B66B9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(17.0%)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0.38552</cdr:x>
      <cdr:y>0.6436</cdr:y>
    </cdr:from>
    <cdr:to>
      <cdr:x>0.44666</cdr:x>
      <cdr:y>0.68962</cdr:y>
    </cdr:to>
    <cdr:sp macro="" textlink="'町独自（現状趨勢ケース）'!$H$110">
      <cdr:nvSpPr>
        <cdr:cNvPr id="26" name="テキスト ボックス 25">
          <a:extLst xmlns:a="http://schemas.openxmlformats.org/drawingml/2006/main">
            <a:ext uri="{FF2B5EF4-FFF2-40B4-BE49-F238E27FC236}">
              <a16:creationId xmlns:a16="http://schemas.microsoft.com/office/drawing/2014/main" id="{A02574AA-4137-93D2-6F7C-93DFB29AC1ED}"/>
            </a:ext>
          </a:extLst>
        </cdr:cNvPr>
        <cdr:cNvSpPr txBox="1"/>
      </cdr:nvSpPr>
      <cdr:spPr>
        <a:xfrm xmlns:a="http://schemas.openxmlformats.org/drawingml/2006/main">
          <a:off x="2502389" y="3019897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73AD40F8-0CBE-46D7-8148-6338CF613F69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(20.2%)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0.38552</cdr:x>
      <cdr:y>0.45263</cdr:y>
    </cdr:from>
    <cdr:to>
      <cdr:x>0.44666</cdr:x>
      <cdr:y>0.49865</cdr:y>
    </cdr:to>
    <cdr:sp macro="" textlink="'町独自（現状趨勢ケース）'!$H$111">
      <cdr:nvSpPr>
        <cdr:cNvPr id="27" name="テキスト ボックス 26">
          <a:extLst xmlns:a="http://schemas.openxmlformats.org/drawingml/2006/main">
            <a:ext uri="{FF2B5EF4-FFF2-40B4-BE49-F238E27FC236}">
              <a16:creationId xmlns:a16="http://schemas.microsoft.com/office/drawing/2014/main" id="{16DB4299-0C58-6AE4-CC4B-B7A18DE1A129}"/>
            </a:ext>
          </a:extLst>
        </cdr:cNvPr>
        <cdr:cNvSpPr txBox="1"/>
      </cdr:nvSpPr>
      <cdr:spPr>
        <a:xfrm xmlns:a="http://schemas.openxmlformats.org/drawingml/2006/main">
          <a:off x="2502389" y="2123831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02A4F2A3-B3BE-460E-9963-37D03CB96929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(59.6%)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0.38552</cdr:x>
      <cdr:y>0.26379</cdr:y>
    </cdr:from>
    <cdr:to>
      <cdr:x>0.44666</cdr:x>
      <cdr:y>0.2983</cdr:y>
    </cdr:to>
    <cdr:sp macro="" textlink="'町独自（現状趨勢ケース）'!$H$112">
      <cdr:nvSpPr>
        <cdr:cNvPr id="28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FF0C48C-1196-FE44-FF0B-2EFA35E44E18}"/>
            </a:ext>
          </a:extLst>
        </cdr:cNvPr>
        <cdr:cNvSpPr txBox="1"/>
      </cdr:nvSpPr>
      <cdr:spPr>
        <a:xfrm xmlns:a="http://schemas.openxmlformats.org/drawingml/2006/main">
          <a:off x="2502389" y="1237761"/>
          <a:ext cx="396841" cy="16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F7B8C2C-2F4F-4634-8605-5B1C57F5BF0B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(19.4%)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0.44354</cdr:x>
      <cdr:y>0.64204</cdr:y>
    </cdr:from>
    <cdr:to>
      <cdr:x>0.50468</cdr:x>
      <cdr:y>0.68806</cdr:y>
    </cdr:to>
    <cdr:sp macro="" textlink="'町独自（現状趨勢ケース）'!$I$110">
      <cdr:nvSpPr>
        <cdr:cNvPr id="29" name="テキスト ボックス 28">
          <a:extLst xmlns:a="http://schemas.openxmlformats.org/drawingml/2006/main">
            <a:ext uri="{FF2B5EF4-FFF2-40B4-BE49-F238E27FC236}">
              <a16:creationId xmlns:a16="http://schemas.microsoft.com/office/drawing/2014/main" id="{60BDEAED-12EE-3B41-0971-1F1BD291BF71}"/>
            </a:ext>
          </a:extLst>
        </cdr:cNvPr>
        <cdr:cNvSpPr txBox="1"/>
      </cdr:nvSpPr>
      <cdr:spPr>
        <a:xfrm xmlns:a="http://schemas.openxmlformats.org/drawingml/2006/main">
          <a:off x="2878992" y="3012570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2A2AD0BE-6E75-4DF2-8EDD-D97194CDDF9D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(20.1%)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0.44354</cdr:x>
      <cdr:y>0.44483</cdr:y>
    </cdr:from>
    <cdr:to>
      <cdr:x>0.50468</cdr:x>
      <cdr:y>0.49084</cdr:y>
    </cdr:to>
    <cdr:sp macro="" textlink="'町独自（現状趨勢ケース）'!$I$111">
      <cdr:nvSpPr>
        <cdr:cNvPr id="30" name="テキスト ボックス 29">
          <a:extLst xmlns:a="http://schemas.openxmlformats.org/drawingml/2006/main">
            <a:ext uri="{FF2B5EF4-FFF2-40B4-BE49-F238E27FC236}">
              <a16:creationId xmlns:a16="http://schemas.microsoft.com/office/drawing/2014/main" id="{A34406EA-0017-EB46-FAF8-D0A89965A6A1}"/>
            </a:ext>
          </a:extLst>
        </cdr:cNvPr>
        <cdr:cNvSpPr txBox="1"/>
      </cdr:nvSpPr>
      <cdr:spPr>
        <a:xfrm xmlns:a="http://schemas.openxmlformats.org/drawingml/2006/main">
          <a:off x="2878992" y="2087196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99B2BED0-31BE-4325-9342-E30FAB7FD01D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(58.9%)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0.44354</cdr:x>
      <cdr:y>0.23569</cdr:y>
    </cdr:from>
    <cdr:to>
      <cdr:x>0.50468</cdr:x>
      <cdr:y>0.27019</cdr:y>
    </cdr:to>
    <cdr:sp macro="" textlink="'町独自（現状趨勢ケース）'!$I$112">
      <cdr:nvSpPr>
        <cdr:cNvPr id="31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2B28957-11E1-16AF-EE55-2E6FB4D162B0}"/>
            </a:ext>
          </a:extLst>
        </cdr:cNvPr>
        <cdr:cNvSpPr txBox="1"/>
      </cdr:nvSpPr>
      <cdr:spPr>
        <a:xfrm xmlns:a="http://schemas.openxmlformats.org/drawingml/2006/main">
          <a:off x="2878992" y="1105877"/>
          <a:ext cx="396841" cy="16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6EAA24E4-D302-498C-8DB8-4FD592A5CD78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(21.0%)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0.50224</cdr:x>
      <cdr:y>0.64204</cdr:y>
    </cdr:from>
    <cdr:to>
      <cdr:x>0.56338</cdr:x>
      <cdr:y>0.68806</cdr:y>
    </cdr:to>
    <cdr:sp macro="" textlink="'町独自（現状趨勢ケース）'!$J$110">
      <cdr:nvSpPr>
        <cdr:cNvPr id="32" name="テキスト ボックス 31">
          <a:extLst xmlns:a="http://schemas.openxmlformats.org/drawingml/2006/main">
            <a:ext uri="{FF2B5EF4-FFF2-40B4-BE49-F238E27FC236}">
              <a16:creationId xmlns:a16="http://schemas.microsoft.com/office/drawing/2014/main" id="{36EB89BF-4734-BA2B-0F9E-F1DCE8B23B18}"/>
            </a:ext>
          </a:extLst>
        </cdr:cNvPr>
        <cdr:cNvSpPr txBox="1"/>
      </cdr:nvSpPr>
      <cdr:spPr>
        <a:xfrm xmlns:a="http://schemas.openxmlformats.org/drawingml/2006/main">
          <a:off x="3259992" y="3012570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37B1DB7A-F2C4-4CE5-87A5-D9E11771196B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(19.3%)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0.50224</cdr:x>
      <cdr:y>0.43546</cdr:y>
    </cdr:from>
    <cdr:to>
      <cdr:x>0.56338</cdr:x>
      <cdr:y>0.48147</cdr:y>
    </cdr:to>
    <cdr:sp macro="" textlink="'町独自（現状趨勢ケース）'!$J$111">
      <cdr:nvSpPr>
        <cdr:cNvPr id="33" name="テキスト ボックス 32">
          <a:extLst xmlns:a="http://schemas.openxmlformats.org/drawingml/2006/main">
            <a:ext uri="{FF2B5EF4-FFF2-40B4-BE49-F238E27FC236}">
              <a16:creationId xmlns:a16="http://schemas.microsoft.com/office/drawing/2014/main" id="{99D6F6EA-5DEE-88F3-C2C2-23BB2FEB1A29}"/>
            </a:ext>
          </a:extLst>
        </cdr:cNvPr>
        <cdr:cNvSpPr txBox="1"/>
      </cdr:nvSpPr>
      <cdr:spPr>
        <a:xfrm xmlns:a="http://schemas.openxmlformats.org/drawingml/2006/main">
          <a:off x="3259992" y="2043235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D07A3EFA-0ED8-4F75-8D88-749EA1459846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(59.1%)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0.50224</cdr:x>
      <cdr:y>0.22007</cdr:y>
    </cdr:from>
    <cdr:to>
      <cdr:x>0.56338</cdr:x>
      <cdr:y>0.25457</cdr:y>
    </cdr:to>
    <cdr:sp macro="" textlink="'町独自（現状趨勢ケース）'!$J$112">
      <cdr:nvSpPr>
        <cdr:cNvPr id="3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CBAB4B8-03A7-3527-5F78-5AD366B1CA25}"/>
            </a:ext>
          </a:extLst>
        </cdr:cNvPr>
        <cdr:cNvSpPr txBox="1"/>
      </cdr:nvSpPr>
      <cdr:spPr>
        <a:xfrm xmlns:a="http://schemas.openxmlformats.org/drawingml/2006/main">
          <a:off x="3259992" y="1032608"/>
          <a:ext cx="396841" cy="16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A8530437-8C53-423C-A1DF-0C820BEFDECC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(21.7%)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0.56048</cdr:x>
      <cdr:y>0.64204</cdr:y>
    </cdr:from>
    <cdr:to>
      <cdr:x>0.62162</cdr:x>
      <cdr:y>0.68806</cdr:y>
    </cdr:to>
    <cdr:sp macro="" textlink="'町独自（現状趨勢ケース）'!$K$110">
      <cdr:nvSpPr>
        <cdr:cNvPr id="35" name="テキスト ボックス 34">
          <a:extLst xmlns:a="http://schemas.openxmlformats.org/drawingml/2006/main">
            <a:ext uri="{FF2B5EF4-FFF2-40B4-BE49-F238E27FC236}">
              <a16:creationId xmlns:a16="http://schemas.microsoft.com/office/drawing/2014/main" id="{3B3EBA7F-29E0-2C98-E4CD-7C5F4A206981}"/>
            </a:ext>
          </a:extLst>
        </cdr:cNvPr>
        <cdr:cNvSpPr txBox="1"/>
      </cdr:nvSpPr>
      <cdr:spPr>
        <a:xfrm xmlns:a="http://schemas.openxmlformats.org/drawingml/2006/main">
          <a:off x="3638062" y="3012570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30B2132-D6E8-4AAD-A5BD-DDC0326E9B18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(18.3%)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0.56048</cdr:x>
      <cdr:y>0.43233</cdr:y>
    </cdr:from>
    <cdr:to>
      <cdr:x>0.62162</cdr:x>
      <cdr:y>0.47835</cdr:y>
    </cdr:to>
    <cdr:sp macro="" textlink="'町独自（現状趨勢ケース）'!$K$111">
      <cdr:nvSpPr>
        <cdr:cNvPr id="36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ABA9B22C-3216-C38A-ECE0-5A29A761DCA2}"/>
            </a:ext>
          </a:extLst>
        </cdr:cNvPr>
        <cdr:cNvSpPr txBox="1"/>
      </cdr:nvSpPr>
      <cdr:spPr>
        <a:xfrm xmlns:a="http://schemas.openxmlformats.org/drawingml/2006/main">
          <a:off x="3638062" y="2028581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AD8C60B2-D1C3-489E-8EC6-70C1EFFB3430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(59.3%)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0.56048</cdr:x>
      <cdr:y>0.20602</cdr:y>
    </cdr:from>
    <cdr:to>
      <cdr:x>0.62162</cdr:x>
      <cdr:y>0.24052</cdr:y>
    </cdr:to>
    <cdr:sp macro="" textlink="'町独自（現状趨勢ケース）'!$K$112">
      <cdr:nvSpPr>
        <cdr:cNvPr id="37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C6651E54-076A-C770-8517-71EFCD0B846C}"/>
            </a:ext>
          </a:extLst>
        </cdr:cNvPr>
        <cdr:cNvSpPr txBox="1"/>
      </cdr:nvSpPr>
      <cdr:spPr>
        <a:xfrm xmlns:a="http://schemas.openxmlformats.org/drawingml/2006/main">
          <a:off x="3638062" y="966664"/>
          <a:ext cx="396841" cy="16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3D061E3C-B6E2-4658-8160-46F0F02D6D92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(22.4%)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0.61918</cdr:x>
      <cdr:y>0.64673</cdr:y>
    </cdr:from>
    <cdr:to>
      <cdr:x>0.68032</cdr:x>
      <cdr:y>0.69274</cdr:y>
    </cdr:to>
    <cdr:sp macro="" textlink="'町独自（現状趨勢ケース）'!$L$110">
      <cdr:nvSpPr>
        <cdr:cNvPr id="38" name="テキスト ボックス 37">
          <a:extLst xmlns:a="http://schemas.openxmlformats.org/drawingml/2006/main">
            <a:ext uri="{FF2B5EF4-FFF2-40B4-BE49-F238E27FC236}">
              <a16:creationId xmlns:a16="http://schemas.microsoft.com/office/drawing/2014/main" id="{482CFA83-5CB7-6A10-55C7-DBB6C6A886F7}"/>
            </a:ext>
          </a:extLst>
        </cdr:cNvPr>
        <cdr:cNvSpPr txBox="1"/>
      </cdr:nvSpPr>
      <cdr:spPr>
        <a:xfrm xmlns:a="http://schemas.openxmlformats.org/drawingml/2006/main">
          <a:off x="4019062" y="3034550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36D53E4C-15E5-4569-A94E-41A45A1C9B5D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(18.0%)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0.61918</cdr:x>
      <cdr:y>0.43546</cdr:y>
    </cdr:from>
    <cdr:to>
      <cdr:x>0.68032</cdr:x>
      <cdr:y>0.48147</cdr:y>
    </cdr:to>
    <cdr:sp macro="" textlink="'町独自（現状趨勢ケース）'!$L$111">
      <cdr:nvSpPr>
        <cdr:cNvPr id="39" name="テキスト ボックス 38">
          <a:extLst xmlns:a="http://schemas.openxmlformats.org/drawingml/2006/main">
            <a:ext uri="{FF2B5EF4-FFF2-40B4-BE49-F238E27FC236}">
              <a16:creationId xmlns:a16="http://schemas.microsoft.com/office/drawing/2014/main" id="{FE46489A-19DB-7161-1E06-AA3F44DA5D5A}"/>
            </a:ext>
          </a:extLst>
        </cdr:cNvPr>
        <cdr:cNvSpPr txBox="1"/>
      </cdr:nvSpPr>
      <cdr:spPr>
        <a:xfrm xmlns:a="http://schemas.openxmlformats.org/drawingml/2006/main">
          <a:off x="4019062" y="2043235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E2442749-E0CB-45D2-BFE9-970D1639DC8F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(58.1%)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0.61918</cdr:x>
      <cdr:y>0.20602</cdr:y>
    </cdr:from>
    <cdr:to>
      <cdr:x>0.68032</cdr:x>
      <cdr:y>0.24052</cdr:y>
    </cdr:to>
    <cdr:sp macro="" textlink="'町独自（現状趨勢ケース）'!$L$112">
      <cdr:nvSpPr>
        <cdr:cNvPr id="40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E1DC1797-134A-4EDD-98C7-ED2B5CD93787}"/>
            </a:ext>
          </a:extLst>
        </cdr:cNvPr>
        <cdr:cNvSpPr txBox="1"/>
      </cdr:nvSpPr>
      <cdr:spPr>
        <a:xfrm xmlns:a="http://schemas.openxmlformats.org/drawingml/2006/main">
          <a:off x="4019062" y="966665"/>
          <a:ext cx="396841" cy="16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ABDC8814-FBA1-4A2B-B428-F444EBCBF70F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(23.8%)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0.67788</cdr:x>
      <cdr:y>0.64204</cdr:y>
    </cdr:from>
    <cdr:to>
      <cdr:x>0.73902</cdr:x>
      <cdr:y>0.68806</cdr:y>
    </cdr:to>
    <cdr:sp macro="" textlink="'町独自（現状趨勢ケース）'!$M$110">
      <cdr:nvSpPr>
        <cdr:cNvPr id="41" name="テキスト ボックス 40">
          <a:extLst xmlns:a="http://schemas.openxmlformats.org/drawingml/2006/main">
            <a:ext uri="{FF2B5EF4-FFF2-40B4-BE49-F238E27FC236}">
              <a16:creationId xmlns:a16="http://schemas.microsoft.com/office/drawing/2014/main" id="{2B99A067-AEB3-A891-C2F3-9A01905B5E4F}"/>
            </a:ext>
          </a:extLst>
        </cdr:cNvPr>
        <cdr:cNvSpPr txBox="1"/>
      </cdr:nvSpPr>
      <cdr:spPr>
        <a:xfrm xmlns:a="http://schemas.openxmlformats.org/drawingml/2006/main">
          <a:off x="4400062" y="3012570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CDB72DCC-BF50-47EB-9EE4-128EBAAFDCC7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(18.1%)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0.67788</cdr:x>
      <cdr:y>0.44014</cdr:y>
    </cdr:from>
    <cdr:to>
      <cdr:x>0.73902</cdr:x>
      <cdr:y>0.48616</cdr:y>
    </cdr:to>
    <cdr:sp macro="" textlink="'町独自（現状趨勢ケース）'!$M$111">
      <cdr:nvSpPr>
        <cdr:cNvPr id="42" name="テキスト ボックス 41">
          <a:extLst xmlns:a="http://schemas.openxmlformats.org/drawingml/2006/main">
            <a:ext uri="{FF2B5EF4-FFF2-40B4-BE49-F238E27FC236}">
              <a16:creationId xmlns:a16="http://schemas.microsoft.com/office/drawing/2014/main" id="{6D1A6733-C52C-20F0-599F-77D0EDB20914}"/>
            </a:ext>
          </a:extLst>
        </cdr:cNvPr>
        <cdr:cNvSpPr txBox="1"/>
      </cdr:nvSpPr>
      <cdr:spPr>
        <a:xfrm xmlns:a="http://schemas.openxmlformats.org/drawingml/2006/main">
          <a:off x="4400062" y="2065216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782B7B3A-FD6F-4379-B1C7-C85A116507C6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(56.9%)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0.67788</cdr:x>
      <cdr:y>0.2107</cdr:y>
    </cdr:from>
    <cdr:to>
      <cdr:x>0.73902</cdr:x>
      <cdr:y>0.24521</cdr:y>
    </cdr:to>
    <cdr:sp macro="" textlink="'町独自（現状趨勢ケース）'!$M$112">
      <cdr:nvSpPr>
        <cdr:cNvPr id="43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C1037F79-C3AC-1451-54AC-FDCD6654C309}"/>
            </a:ext>
          </a:extLst>
        </cdr:cNvPr>
        <cdr:cNvSpPr txBox="1"/>
      </cdr:nvSpPr>
      <cdr:spPr>
        <a:xfrm xmlns:a="http://schemas.openxmlformats.org/drawingml/2006/main">
          <a:off x="4400062" y="988645"/>
          <a:ext cx="396841" cy="16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F62FF1F4-74B3-4A54-BB33-3180AE63FB04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(25.0%)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0.73658</cdr:x>
      <cdr:y>0.6436</cdr:y>
    </cdr:from>
    <cdr:to>
      <cdr:x>0.79771</cdr:x>
      <cdr:y>0.68962</cdr:y>
    </cdr:to>
    <cdr:sp macro="" textlink="'町独自（現状趨勢ケース）'!$N$110">
      <cdr:nvSpPr>
        <cdr:cNvPr id="44" name="テキスト ボックス 43">
          <a:extLst xmlns:a="http://schemas.openxmlformats.org/drawingml/2006/main">
            <a:ext uri="{FF2B5EF4-FFF2-40B4-BE49-F238E27FC236}">
              <a16:creationId xmlns:a16="http://schemas.microsoft.com/office/drawing/2014/main" id="{67CCE4E4-D7AE-7E60-01D1-9A31602FF19D}"/>
            </a:ext>
          </a:extLst>
        </cdr:cNvPr>
        <cdr:cNvSpPr txBox="1"/>
      </cdr:nvSpPr>
      <cdr:spPr>
        <a:xfrm xmlns:a="http://schemas.openxmlformats.org/drawingml/2006/main">
          <a:off x="4781062" y="3019897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046AEDA8-C0B3-4CD4-9462-5B9BD998E3CE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(18.2%)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0.73658</cdr:x>
      <cdr:y>0.44014</cdr:y>
    </cdr:from>
    <cdr:to>
      <cdr:x>0.79771</cdr:x>
      <cdr:y>0.48616</cdr:y>
    </cdr:to>
    <cdr:sp macro="" textlink="'町独自（現状趨勢ケース）'!$N$111">
      <cdr:nvSpPr>
        <cdr:cNvPr id="45" name="テキスト ボックス 44">
          <a:extLst xmlns:a="http://schemas.openxmlformats.org/drawingml/2006/main">
            <a:ext uri="{FF2B5EF4-FFF2-40B4-BE49-F238E27FC236}">
              <a16:creationId xmlns:a16="http://schemas.microsoft.com/office/drawing/2014/main" id="{08D36EEB-27B5-D889-A405-0336F80C9819}"/>
            </a:ext>
          </a:extLst>
        </cdr:cNvPr>
        <cdr:cNvSpPr txBox="1"/>
      </cdr:nvSpPr>
      <cdr:spPr>
        <a:xfrm xmlns:a="http://schemas.openxmlformats.org/drawingml/2006/main">
          <a:off x="4781062" y="2065216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0C6FD436-DD99-4670-91C9-23B3B9D6E4BF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(55.4%)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0.73658</cdr:x>
      <cdr:y>0.21539</cdr:y>
    </cdr:from>
    <cdr:to>
      <cdr:x>0.79771</cdr:x>
      <cdr:y>0.24989</cdr:y>
    </cdr:to>
    <cdr:sp macro="" textlink="'町独自（現状趨勢ケース）'!$N$112">
      <cdr:nvSpPr>
        <cdr:cNvPr id="46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0E66788A-9913-9D52-373D-CE311FDFE90A}"/>
            </a:ext>
          </a:extLst>
        </cdr:cNvPr>
        <cdr:cNvSpPr txBox="1"/>
      </cdr:nvSpPr>
      <cdr:spPr>
        <a:xfrm xmlns:a="http://schemas.openxmlformats.org/drawingml/2006/main">
          <a:off x="4781062" y="1010627"/>
          <a:ext cx="396841" cy="16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9E5A7B7C-7A42-4BE0-9F0D-0810F2681F5B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(26.4%)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0.79415</cdr:x>
      <cdr:y>0.6436</cdr:y>
    </cdr:from>
    <cdr:to>
      <cdr:x>0.85528</cdr:x>
      <cdr:y>0.68962</cdr:y>
    </cdr:to>
    <cdr:sp macro="" textlink="'町独自（現状趨勢ケース）'!$O$110">
      <cdr:nvSpPr>
        <cdr:cNvPr id="47" name="テキスト ボックス 46">
          <a:extLst xmlns:a="http://schemas.openxmlformats.org/drawingml/2006/main">
            <a:ext uri="{FF2B5EF4-FFF2-40B4-BE49-F238E27FC236}">
              <a16:creationId xmlns:a16="http://schemas.microsoft.com/office/drawing/2014/main" id="{7631990C-9662-CBA1-128D-BE31A135BF51}"/>
            </a:ext>
          </a:extLst>
        </cdr:cNvPr>
        <cdr:cNvSpPr txBox="1"/>
      </cdr:nvSpPr>
      <cdr:spPr>
        <a:xfrm xmlns:a="http://schemas.openxmlformats.org/drawingml/2006/main">
          <a:off x="5154735" y="3019897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4BD87AE2-27E3-431C-B9D8-3980C1A2A0CE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(18.0%)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0.79415</cdr:x>
      <cdr:y>0.44795</cdr:y>
    </cdr:from>
    <cdr:to>
      <cdr:x>0.85528</cdr:x>
      <cdr:y>0.49396</cdr:y>
    </cdr:to>
    <cdr:sp macro="" textlink="'町独自（現状趨勢ケース）'!$O$111">
      <cdr:nvSpPr>
        <cdr:cNvPr id="48" name="テキスト ボックス 47">
          <a:extLst xmlns:a="http://schemas.openxmlformats.org/drawingml/2006/main">
            <a:ext uri="{FF2B5EF4-FFF2-40B4-BE49-F238E27FC236}">
              <a16:creationId xmlns:a16="http://schemas.microsoft.com/office/drawing/2014/main" id="{CD687ED7-C273-8ABF-71ED-6553DEAF0F9A}"/>
            </a:ext>
          </a:extLst>
        </cdr:cNvPr>
        <cdr:cNvSpPr txBox="1"/>
      </cdr:nvSpPr>
      <cdr:spPr>
        <a:xfrm xmlns:a="http://schemas.openxmlformats.org/drawingml/2006/main">
          <a:off x="5154735" y="2101850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5DBCE3C5-91F8-4AA4-A922-B27EF10D7FF7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(54.1%)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0.79415</cdr:x>
      <cdr:y>0.22163</cdr:y>
    </cdr:from>
    <cdr:to>
      <cdr:x>0.85528</cdr:x>
      <cdr:y>0.25614</cdr:y>
    </cdr:to>
    <cdr:sp macro="" textlink="'町独自（現状趨勢ケース）'!$O$112">
      <cdr:nvSpPr>
        <cdr:cNvPr id="49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B254678-C7D1-C3F7-8BE8-84A7E88CCF18}"/>
            </a:ext>
          </a:extLst>
        </cdr:cNvPr>
        <cdr:cNvSpPr txBox="1"/>
      </cdr:nvSpPr>
      <cdr:spPr>
        <a:xfrm xmlns:a="http://schemas.openxmlformats.org/drawingml/2006/main">
          <a:off x="5154735" y="1039934"/>
          <a:ext cx="396841" cy="16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8F00DD37-2BD9-45EB-9210-22E527D6E4D7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(27.9%)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0.85397</cdr:x>
      <cdr:y>0.64829</cdr:y>
    </cdr:from>
    <cdr:to>
      <cdr:x>0.91511</cdr:x>
      <cdr:y>0.6943</cdr:y>
    </cdr:to>
    <cdr:sp macro="" textlink="'町独自（現状趨勢ケース）'!$P$110">
      <cdr:nvSpPr>
        <cdr:cNvPr id="50" name="テキスト ボックス 49">
          <a:extLst xmlns:a="http://schemas.openxmlformats.org/drawingml/2006/main">
            <a:ext uri="{FF2B5EF4-FFF2-40B4-BE49-F238E27FC236}">
              <a16:creationId xmlns:a16="http://schemas.microsoft.com/office/drawing/2014/main" id="{F83FDEC3-A071-33ED-1420-44AE3DD01721}"/>
            </a:ext>
          </a:extLst>
        </cdr:cNvPr>
        <cdr:cNvSpPr txBox="1"/>
      </cdr:nvSpPr>
      <cdr:spPr>
        <a:xfrm xmlns:a="http://schemas.openxmlformats.org/drawingml/2006/main">
          <a:off x="5543062" y="3041877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23D4AB9-F7CD-4B15-A797-023B224D7D6B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(17.6%)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0.85397</cdr:x>
      <cdr:y>0.45576</cdr:y>
    </cdr:from>
    <cdr:to>
      <cdr:x>0.91511</cdr:x>
      <cdr:y>0.50177</cdr:y>
    </cdr:to>
    <cdr:sp macro="" textlink="'町独自（現状趨勢ケース）'!$P$111">
      <cdr:nvSpPr>
        <cdr:cNvPr id="51" name="テキスト ボックス 50">
          <a:extLst xmlns:a="http://schemas.openxmlformats.org/drawingml/2006/main">
            <a:ext uri="{FF2B5EF4-FFF2-40B4-BE49-F238E27FC236}">
              <a16:creationId xmlns:a16="http://schemas.microsoft.com/office/drawing/2014/main" id="{F5A0F2AB-8A2D-98F8-96CD-D2397808A09C}"/>
            </a:ext>
          </a:extLst>
        </cdr:cNvPr>
        <cdr:cNvSpPr txBox="1"/>
      </cdr:nvSpPr>
      <cdr:spPr>
        <a:xfrm xmlns:a="http://schemas.openxmlformats.org/drawingml/2006/main">
          <a:off x="5543062" y="2138485"/>
          <a:ext cx="396841" cy="21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D825B350-07ED-4BEE-926C-D9A3ADF1D5FA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(53.9%)</a:t>
          </a:fld>
          <a:endParaRPr lang="ja-JP" altLang="en-US" sz="6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0.85397</cdr:x>
      <cdr:y>0.22788</cdr:y>
    </cdr:from>
    <cdr:to>
      <cdr:x>0.91511</cdr:x>
      <cdr:y>0.26238</cdr:y>
    </cdr:to>
    <cdr:sp macro="" textlink="'町独自（現状趨勢ケース）'!$P$112">
      <cdr:nvSpPr>
        <cdr:cNvPr id="52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0CF24F8F-D8E9-4B9B-5B87-72C035E89737}"/>
            </a:ext>
          </a:extLst>
        </cdr:cNvPr>
        <cdr:cNvSpPr txBox="1"/>
      </cdr:nvSpPr>
      <cdr:spPr>
        <a:xfrm xmlns:a="http://schemas.openxmlformats.org/drawingml/2006/main">
          <a:off x="5543062" y="1069242"/>
          <a:ext cx="396841" cy="16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24266150-9871-4A57-BE6A-9EDD71F41C2D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(28.6%)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0.20875</cdr:x>
      <cdr:y>0.25286</cdr:y>
    </cdr:from>
    <cdr:to>
      <cdr:x>0.26989</cdr:x>
      <cdr:y>0.28737</cdr:y>
    </cdr:to>
    <cdr:sp macro="" textlink="'町独自（現状趨勢ケース）'!$E$113">
      <cdr:nvSpPr>
        <cdr:cNvPr id="53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3C6C9800-50BE-9B61-2CB0-E629D0DB1C5A}"/>
            </a:ext>
          </a:extLst>
        </cdr:cNvPr>
        <cdr:cNvSpPr txBox="1"/>
      </cdr:nvSpPr>
      <cdr:spPr>
        <a:xfrm xmlns:a="http://schemas.openxmlformats.org/drawingml/2006/main">
          <a:off x="1354992" y="1186472"/>
          <a:ext cx="396841" cy="16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38F60502-3AD6-4AFE-8239-02C79C0B427A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(0.0%)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0.26745</cdr:x>
      <cdr:y>0.23725</cdr:y>
    </cdr:from>
    <cdr:to>
      <cdr:x>0.32859</cdr:x>
      <cdr:y>0.27175</cdr:y>
    </cdr:to>
    <cdr:sp macro="" textlink="'町独自（現状趨勢ケース）'!$F$113">
      <cdr:nvSpPr>
        <cdr:cNvPr id="5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3A31DF55-87A5-A4E3-B02D-F47E47ED4F6D}"/>
            </a:ext>
          </a:extLst>
        </cdr:cNvPr>
        <cdr:cNvSpPr txBox="1"/>
      </cdr:nvSpPr>
      <cdr:spPr>
        <a:xfrm xmlns:a="http://schemas.openxmlformats.org/drawingml/2006/main">
          <a:off x="1735992" y="1113203"/>
          <a:ext cx="396841" cy="16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EBA8A140-46D6-4106-BF19-8FF61BDDACAD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(0.2%)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0.32457</cdr:x>
      <cdr:y>0.2107</cdr:y>
    </cdr:from>
    <cdr:to>
      <cdr:x>0.3857</cdr:x>
      <cdr:y>0.24521</cdr:y>
    </cdr:to>
    <cdr:sp macro="" textlink="'町独自（現状趨勢ケース）'!$G$113">
      <cdr:nvSpPr>
        <cdr:cNvPr id="55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22A0806C-D624-E296-BD49-9C9DD6F06E33}"/>
            </a:ext>
          </a:extLst>
        </cdr:cNvPr>
        <cdr:cNvSpPr txBox="1"/>
      </cdr:nvSpPr>
      <cdr:spPr>
        <a:xfrm xmlns:a="http://schemas.openxmlformats.org/drawingml/2006/main">
          <a:off x="2106735" y="988645"/>
          <a:ext cx="396841" cy="16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48E86E53-B232-4EB3-8234-B45557F0315B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(0.8%)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0.38552</cdr:x>
      <cdr:y>0.17322</cdr:y>
    </cdr:from>
    <cdr:to>
      <cdr:x>0.44666</cdr:x>
      <cdr:y>0.20773</cdr:y>
    </cdr:to>
    <cdr:sp macro="" textlink="'町独自（現状趨勢ケース）'!$H$113">
      <cdr:nvSpPr>
        <cdr:cNvPr id="56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467DAFF-E098-685C-6CE8-E529BEF1826E}"/>
            </a:ext>
          </a:extLst>
        </cdr:cNvPr>
        <cdr:cNvSpPr txBox="1"/>
      </cdr:nvSpPr>
      <cdr:spPr>
        <a:xfrm xmlns:a="http://schemas.openxmlformats.org/drawingml/2006/main">
          <a:off x="2502389" y="812799"/>
          <a:ext cx="396841" cy="16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F35F09ED-91E7-49AE-B36F-832945E5AC6F}" type="TxLink">
            <a:rPr lang="en-US" altLang="en-US" sz="600" b="0" i="0" u="none" strike="noStrike">
              <a:solidFill>
                <a:srgbClr val="000000"/>
              </a:solidFill>
              <a:latin typeface="Meiryo UI"/>
              <a:ea typeface="Meiryo UI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(0.8%)</a:t>
          </a:fld>
          <a:endParaRPr lang="ja-JP" altLang="en-US" sz="4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13024</xdr:colOff>
      <xdr:row>28</xdr:row>
      <xdr:rowOff>104775</xdr:rowOff>
    </xdr:from>
    <xdr:to>
      <xdr:col>9</xdr:col>
      <xdr:colOff>22549</xdr:colOff>
      <xdr:row>52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366992</xdr:colOff>
      <xdr:row>24</xdr:row>
      <xdr:rowOff>285750</xdr:rowOff>
    </xdr:from>
    <xdr:to>
      <xdr:col>18</xdr:col>
      <xdr:colOff>638735</xdr:colOff>
      <xdr:row>50</xdr:row>
      <xdr:rowOff>28575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9D922-1FC4-47A5-B19B-91CDF108C038}">
  <dimension ref="A1:H92"/>
  <sheetViews>
    <sheetView topLeftCell="A22" workbookViewId="0">
      <selection activeCell="C25" sqref="C25:H28"/>
    </sheetView>
  </sheetViews>
  <sheetFormatPr defaultRowHeight="13.5"/>
  <cols>
    <col min="1" max="1" width="28.625" style="64" customWidth="1"/>
    <col min="2" max="256" width="9" style="64"/>
    <col min="257" max="257" width="28.625" style="64" customWidth="1"/>
    <col min="258" max="512" width="9" style="64"/>
    <col min="513" max="513" width="28.625" style="64" customWidth="1"/>
    <col min="514" max="768" width="9" style="64"/>
    <col min="769" max="769" width="28.625" style="64" customWidth="1"/>
    <col min="770" max="1024" width="9" style="64"/>
    <col min="1025" max="1025" width="28.625" style="64" customWidth="1"/>
    <col min="1026" max="1280" width="9" style="64"/>
    <col min="1281" max="1281" width="28.625" style="64" customWidth="1"/>
    <col min="1282" max="1536" width="9" style="64"/>
    <col min="1537" max="1537" width="28.625" style="64" customWidth="1"/>
    <col min="1538" max="1792" width="9" style="64"/>
    <col min="1793" max="1793" width="28.625" style="64" customWidth="1"/>
    <col min="1794" max="2048" width="9" style="64"/>
    <col min="2049" max="2049" width="28.625" style="64" customWidth="1"/>
    <col min="2050" max="2304" width="9" style="64"/>
    <col min="2305" max="2305" width="28.625" style="64" customWidth="1"/>
    <col min="2306" max="2560" width="9" style="64"/>
    <col min="2561" max="2561" width="28.625" style="64" customWidth="1"/>
    <col min="2562" max="2816" width="9" style="64"/>
    <col min="2817" max="2817" width="28.625" style="64" customWidth="1"/>
    <col min="2818" max="3072" width="9" style="64"/>
    <col min="3073" max="3073" width="28.625" style="64" customWidth="1"/>
    <col min="3074" max="3328" width="9" style="64"/>
    <col min="3329" max="3329" width="28.625" style="64" customWidth="1"/>
    <col min="3330" max="3584" width="9" style="64"/>
    <col min="3585" max="3585" width="28.625" style="64" customWidth="1"/>
    <col min="3586" max="3840" width="9" style="64"/>
    <col min="3841" max="3841" width="28.625" style="64" customWidth="1"/>
    <col min="3842" max="4096" width="9" style="64"/>
    <col min="4097" max="4097" width="28.625" style="64" customWidth="1"/>
    <col min="4098" max="4352" width="9" style="64"/>
    <col min="4353" max="4353" width="28.625" style="64" customWidth="1"/>
    <col min="4354" max="4608" width="9" style="64"/>
    <col min="4609" max="4609" width="28.625" style="64" customWidth="1"/>
    <col min="4610" max="4864" width="9" style="64"/>
    <col min="4865" max="4865" width="28.625" style="64" customWidth="1"/>
    <col min="4866" max="5120" width="9" style="64"/>
    <col min="5121" max="5121" width="28.625" style="64" customWidth="1"/>
    <col min="5122" max="5376" width="9" style="64"/>
    <col min="5377" max="5377" width="28.625" style="64" customWidth="1"/>
    <col min="5378" max="5632" width="9" style="64"/>
    <col min="5633" max="5633" width="28.625" style="64" customWidth="1"/>
    <col min="5634" max="5888" width="9" style="64"/>
    <col min="5889" max="5889" width="28.625" style="64" customWidth="1"/>
    <col min="5890" max="6144" width="9" style="64"/>
    <col min="6145" max="6145" width="28.625" style="64" customWidth="1"/>
    <col min="6146" max="6400" width="9" style="64"/>
    <col min="6401" max="6401" width="28.625" style="64" customWidth="1"/>
    <col min="6402" max="6656" width="9" style="64"/>
    <col min="6657" max="6657" width="28.625" style="64" customWidth="1"/>
    <col min="6658" max="6912" width="9" style="64"/>
    <col min="6913" max="6913" width="28.625" style="64" customWidth="1"/>
    <col min="6914" max="7168" width="9" style="64"/>
    <col min="7169" max="7169" width="28.625" style="64" customWidth="1"/>
    <col min="7170" max="7424" width="9" style="64"/>
    <col min="7425" max="7425" width="28.625" style="64" customWidth="1"/>
    <col min="7426" max="7680" width="9" style="64"/>
    <col min="7681" max="7681" width="28.625" style="64" customWidth="1"/>
    <col min="7682" max="7936" width="9" style="64"/>
    <col min="7937" max="7937" width="28.625" style="64" customWidth="1"/>
    <col min="7938" max="8192" width="9" style="64"/>
    <col min="8193" max="8193" width="28.625" style="64" customWidth="1"/>
    <col min="8194" max="8448" width="9" style="64"/>
    <col min="8449" max="8449" width="28.625" style="64" customWidth="1"/>
    <col min="8450" max="8704" width="9" style="64"/>
    <col min="8705" max="8705" width="28.625" style="64" customWidth="1"/>
    <col min="8706" max="8960" width="9" style="64"/>
    <col min="8961" max="8961" width="28.625" style="64" customWidth="1"/>
    <col min="8962" max="9216" width="9" style="64"/>
    <col min="9217" max="9217" width="28.625" style="64" customWidth="1"/>
    <col min="9218" max="9472" width="9" style="64"/>
    <col min="9473" max="9473" width="28.625" style="64" customWidth="1"/>
    <col min="9474" max="9728" width="9" style="64"/>
    <col min="9729" max="9729" width="28.625" style="64" customWidth="1"/>
    <col min="9730" max="9984" width="9" style="64"/>
    <col min="9985" max="9985" width="28.625" style="64" customWidth="1"/>
    <col min="9986" max="10240" width="9" style="64"/>
    <col min="10241" max="10241" width="28.625" style="64" customWidth="1"/>
    <col min="10242" max="10496" width="9" style="64"/>
    <col min="10497" max="10497" width="28.625" style="64" customWidth="1"/>
    <col min="10498" max="10752" width="9" style="64"/>
    <col min="10753" max="10753" width="28.625" style="64" customWidth="1"/>
    <col min="10754" max="11008" width="9" style="64"/>
    <col min="11009" max="11009" width="28.625" style="64" customWidth="1"/>
    <col min="11010" max="11264" width="9" style="64"/>
    <col min="11265" max="11265" width="28.625" style="64" customWidth="1"/>
    <col min="11266" max="11520" width="9" style="64"/>
    <col min="11521" max="11521" width="28.625" style="64" customWidth="1"/>
    <col min="11522" max="11776" width="9" style="64"/>
    <col min="11777" max="11777" width="28.625" style="64" customWidth="1"/>
    <col min="11778" max="12032" width="9" style="64"/>
    <col min="12033" max="12033" width="28.625" style="64" customWidth="1"/>
    <col min="12034" max="12288" width="9" style="64"/>
    <col min="12289" max="12289" width="28.625" style="64" customWidth="1"/>
    <col min="12290" max="12544" width="9" style="64"/>
    <col min="12545" max="12545" width="28.625" style="64" customWidth="1"/>
    <col min="12546" max="12800" width="9" style="64"/>
    <col min="12801" max="12801" width="28.625" style="64" customWidth="1"/>
    <col min="12802" max="13056" width="9" style="64"/>
    <col min="13057" max="13057" width="28.625" style="64" customWidth="1"/>
    <col min="13058" max="13312" width="9" style="64"/>
    <col min="13313" max="13313" width="28.625" style="64" customWidth="1"/>
    <col min="13314" max="13568" width="9" style="64"/>
    <col min="13569" max="13569" width="28.625" style="64" customWidth="1"/>
    <col min="13570" max="13824" width="9" style="64"/>
    <col min="13825" max="13825" width="28.625" style="64" customWidth="1"/>
    <col min="13826" max="14080" width="9" style="64"/>
    <col min="14081" max="14081" width="28.625" style="64" customWidth="1"/>
    <col min="14082" max="14336" width="9" style="64"/>
    <col min="14337" max="14337" width="28.625" style="64" customWidth="1"/>
    <col min="14338" max="14592" width="9" style="64"/>
    <col min="14593" max="14593" width="28.625" style="64" customWidth="1"/>
    <col min="14594" max="14848" width="9" style="64"/>
    <col min="14849" max="14849" width="28.625" style="64" customWidth="1"/>
    <col min="14850" max="15104" width="9" style="64"/>
    <col min="15105" max="15105" width="28.625" style="64" customWidth="1"/>
    <col min="15106" max="15360" width="9" style="64"/>
    <col min="15361" max="15361" width="28.625" style="64" customWidth="1"/>
    <col min="15362" max="15616" width="9" style="64"/>
    <col min="15617" max="15617" width="28.625" style="64" customWidth="1"/>
    <col min="15618" max="15872" width="9" style="64"/>
    <col min="15873" max="15873" width="28.625" style="64" customWidth="1"/>
    <col min="15874" max="16128" width="9" style="64"/>
    <col min="16129" max="16129" width="28.625" style="64" customWidth="1"/>
    <col min="16130" max="16384" width="9" style="64"/>
  </cols>
  <sheetData>
    <row r="1" spans="1:8">
      <c r="A1" s="64" t="s">
        <v>152</v>
      </c>
    </row>
    <row r="2" spans="1:8">
      <c r="A2" s="64">
        <v>47350</v>
      </c>
      <c r="B2" s="64" t="s">
        <v>36</v>
      </c>
      <c r="C2" s="64" t="s">
        <v>37</v>
      </c>
    </row>
    <row r="4" spans="1:8">
      <c r="A4" s="64" t="s">
        <v>61</v>
      </c>
      <c r="B4" s="64" t="s">
        <v>153</v>
      </c>
      <c r="C4" s="64" t="s">
        <v>154</v>
      </c>
      <c r="D4" s="64" t="s">
        <v>155</v>
      </c>
      <c r="E4" s="64" t="s">
        <v>156</v>
      </c>
      <c r="F4" s="64" t="s">
        <v>157</v>
      </c>
      <c r="G4" s="64" t="s">
        <v>158</v>
      </c>
      <c r="H4" s="64" t="s">
        <v>159</v>
      </c>
    </row>
    <row r="5" spans="1:8">
      <c r="A5" s="64" t="s">
        <v>62</v>
      </c>
      <c r="B5" s="64">
        <v>37502</v>
      </c>
      <c r="C5" s="64">
        <v>39239</v>
      </c>
      <c r="D5" s="64">
        <v>40586</v>
      </c>
      <c r="E5" s="64">
        <v>41645</v>
      </c>
      <c r="F5" s="64">
        <v>42349</v>
      </c>
      <c r="G5" s="64">
        <v>42663</v>
      </c>
      <c r="H5" s="64">
        <v>42609</v>
      </c>
    </row>
    <row r="6" spans="1:8">
      <c r="A6" s="64" t="s">
        <v>63</v>
      </c>
      <c r="B6" s="64">
        <v>2704</v>
      </c>
      <c r="C6" s="64">
        <v>2748</v>
      </c>
      <c r="D6" s="64">
        <v>2700</v>
      </c>
      <c r="E6" s="64">
        <v>2760</v>
      </c>
      <c r="F6" s="64">
        <v>2774</v>
      </c>
      <c r="G6" s="64">
        <v>2733</v>
      </c>
      <c r="H6" s="64">
        <v>2696</v>
      </c>
    </row>
    <row r="7" spans="1:8">
      <c r="A7" s="64" t="s">
        <v>64</v>
      </c>
      <c r="B7" s="64">
        <v>2467</v>
      </c>
      <c r="C7" s="64">
        <v>2668</v>
      </c>
      <c r="D7" s="64">
        <v>2691</v>
      </c>
      <c r="E7" s="64">
        <v>2625</v>
      </c>
      <c r="F7" s="64">
        <v>2668</v>
      </c>
      <c r="G7" s="64">
        <v>2674</v>
      </c>
      <c r="H7" s="64">
        <v>2630</v>
      </c>
    </row>
    <row r="8" spans="1:8">
      <c r="A8" s="64" t="s">
        <v>65</v>
      </c>
      <c r="B8" s="64">
        <v>2241</v>
      </c>
      <c r="C8" s="64">
        <v>2457</v>
      </c>
      <c r="D8" s="64">
        <v>2643</v>
      </c>
      <c r="E8" s="64">
        <v>2658</v>
      </c>
      <c r="F8" s="64">
        <v>2586</v>
      </c>
      <c r="G8" s="64">
        <v>2623</v>
      </c>
      <c r="H8" s="64">
        <v>2625</v>
      </c>
    </row>
    <row r="9" spans="1:8">
      <c r="A9" s="64" t="s">
        <v>66</v>
      </c>
      <c r="B9" s="64">
        <v>2168</v>
      </c>
      <c r="C9" s="64">
        <v>2141</v>
      </c>
      <c r="D9" s="64">
        <v>2324</v>
      </c>
      <c r="E9" s="64">
        <v>2481</v>
      </c>
      <c r="F9" s="64">
        <v>2486</v>
      </c>
      <c r="G9" s="64">
        <v>2409</v>
      </c>
      <c r="H9" s="64">
        <v>2437</v>
      </c>
    </row>
    <row r="10" spans="1:8">
      <c r="A10" s="64" t="s">
        <v>67</v>
      </c>
      <c r="B10" s="64">
        <v>1745</v>
      </c>
      <c r="C10" s="64">
        <v>1738</v>
      </c>
      <c r="D10" s="64">
        <v>1713</v>
      </c>
      <c r="E10" s="64">
        <v>1840</v>
      </c>
      <c r="F10" s="64">
        <v>1948</v>
      </c>
      <c r="G10" s="64">
        <v>1944</v>
      </c>
      <c r="H10" s="64">
        <v>1876</v>
      </c>
    </row>
    <row r="11" spans="1:8">
      <c r="A11" s="64" t="s">
        <v>68</v>
      </c>
      <c r="B11" s="64">
        <v>2340</v>
      </c>
      <c r="C11" s="64">
        <v>2190</v>
      </c>
      <c r="D11" s="64">
        <v>2190</v>
      </c>
      <c r="E11" s="64">
        <v>2158</v>
      </c>
      <c r="F11" s="64">
        <v>2236</v>
      </c>
      <c r="G11" s="64">
        <v>2293</v>
      </c>
      <c r="H11" s="64">
        <v>2257</v>
      </c>
    </row>
    <row r="12" spans="1:8">
      <c r="A12" s="64" t="s">
        <v>69</v>
      </c>
      <c r="B12" s="64">
        <v>2682</v>
      </c>
      <c r="C12" s="64">
        <v>2626</v>
      </c>
      <c r="D12" s="64">
        <v>2470</v>
      </c>
      <c r="E12" s="64">
        <v>2473</v>
      </c>
      <c r="F12" s="64">
        <v>2413</v>
      </c>
      <c r="G12" s="64">
        <v>2459</v>
      </c>
      <c r="H12" s="64">
        <v>2483</v>
      </c>
    </row>
    <row r="13" spans="1:8">
      <c r="A13" s="64" t="s">
        <v>70</v>
      </c>
      <c r="B13" s="64">
        <v>2747</v>
      </c>
      <c r="C13" s="64">
        <v>2726</v>
      </c>
      <c r="D13" s="64">
        <v>2631</v>
      </c>
      <c r="E13" s="64">
        <v>2477</v>
      </c>
      <c r="F13" s="64">
        <v>2481</v>
      </c>
      <c r="G13" s="64">
        <v>2412</v>
      </c>
      <c r="H13" s="64">
        <v>2441</v>
      </c>
    </row>
    <row r="14" spans="1:8">
      <c r="A14" s="64" t="s">
        <v>71</v>
      </c>
      <c r="B14" s="64">
        <v>2820</v>
      </c>
      <c r="C14" s="64">
        <v>2740</v>
      </c>
      <c r="D14" s="64">
        <v>2698</v>
      </c>
      <c r="E14" s="64">
        <v>2581</v>
      </c>
      <c r="F14" s="64">
        <v>2432</v>
      </c>
      <c r="G14" s="64">
        <v>2438</v>
      </c>
      <c r="H14" s="64">
        <v>2366</v>
      </c>
    </row>
    <row r="15" spans="1:8">
      <c r="A15" s="64" t="s">
        <v>72</v>
      </c>
      <c r="B15" s="64">
        <v>2266</v>
      </c>
      <c r="C15" s="64">
        <v>2833</v>
      </c>
      <c r="D15" s="64">
        <v>2730</v>
      </c>
      <c r="E15" s="64">
        <v>2673</v>
      </c>
      <c r="F15" s="64">
        <v>2546</v>
      </c>
      <c r="G15" s="64">
        <v>2399</v>
      </c>
      <c r="H15" s="64">
        <v>2407</v>
      </c>
    </row>
    <row r="16" spans="1:8">
      <c r="A16" s="64" t="s">
        <v>73</v>
      </c>
      <c r="B16" s="64">
        <v>2113</v>
      </c>
      <c r="C16" s="64">
        <v>2230</v>
      </c>
      <c r="D16" s="64">
        <v>2773</v>
      </c>
      <c r="E16" s="64">
        <v>2654</v>
      </c>
      <c r="F16" s="64">
        <v>2589</v>
      </c>
      <c r="G16" s="64">
        <v>2458</v>
      </c>
      <c r="H16" s="64">
        <v>2318</v>
      </c>
    </row>
    <row r="17" spans="1:8">
      <c r="A17" s="64" t="s">
        <v>74</v>
      </c>
      <c r="B17" s="64">
        <v>2312</v>
      </c>
      <c r="C17" s="64">
        <v>2102</v>
      </c>
      <c r="D17" s="64">
        <v>2230</v>
      </c>
      <c r="E17" s="64">
        <v>2777</v>
      </c>
      <c r="F17" s="64">
        <v>2650</v>
      </c>
      <c r="G17" s="64">
        <v>2577</v>
      </c>
      <c r="H17" s="64">
        <v>2438</v>
      </c>
    </row>
    <row r="18" spans="1:8">
      <c r="A18" s="64" t="s">
        <v>75</v>
      </c>
      <c r="B18" s="64">
        <v>2452</v>
      </c>
      <c r="C18" s="64">
        <v>2187</v>
      </c>
      <c r="D18" s="64">
        <v>1998</v>
      </c>
      <c r="E18" s="64">
        <v>2127</v>
      </c>
      <c r="F18" s="64">
        <v>2653</v>
      </c>
      <c r="G18" s="64">
        <v>2528</v>
      </c>
      <c r="H18" s="64">
        <v>2456</v>
      </c>
    </row>
    <row r="19" spans="1:8">
      <c r="A19" s="64" t="s">
        <v>76</v>
      </c>
      <c r="B19" s="64">
        <v>1939</v>
      </c>
      <c r="C19" s="64">
        <v>2329</v>
      </c>
      <c r="D19" s="64">
        <v>2083</v>
      </c>
      <c r="E19" s="64">
        <v>1923</v>
      </c>
      <c r="F19" s="64">
        <v>2058</v>
      </c>
      <c r="G19" s="64">
        <v>2553</v>
      </c>
      <c r="H19" s="64">
        <v>2427</v>
      </c>
    </row>
    <row r="20" spans="1:8">
      <c r="A20" s="64" t="s">
        <v>77</v>
      </c>
      <c r="B20" s="64">
        <v>1382</v>
      </c>
      <c r="C20" s="64">
        <v>1854</v>
      </c>
      <c r="D20" s="64">
        <v>2218</v>
      </c>
      <c r="E20" s="64">
        <v>1990</v>
      </c>
      <c r="F20" s="64">
        <v>1852</v>
      </c>
      <c r="G20" s="64">
        <v>1990</v>
      </c>
      <c r="H20" s="64">
        <v>2457</v>
      </c>
    </row>
    <row r="21" spans="1:8">
      <c r="A21" s="64" t="s">
        <v>78</v>
      </c>
      <c r="B21" s="64">
        <v>1259</v>
      </c>
      <c r="C21" s="64">
        <v>1292</v>
      </c>
      <c r="D21" s="64">
        <v>1748</v>
      </c>
      <c r="E21" s="64">
        <v>2081</v>
      </c>
      <c r="F21" s="64">
        <v>1874</v>
      </c>
      <c r="G21" s="64">
        <v>1759</v>
      </c>
      <c r="H21" s="64">
        <v>1900</v>
      </c>
    </row>
    <row r="22" spans="1:8">
      <c r="A22" s="64" t="s">
        <v>79</v>
      </c>
      <c r="B22" s="64">
        <v>915</v>
      </c>
      <c r="C22" s="64">
        <v>1105</v>
      </c>
      <c r="D22" s="64">
        <v>1137</v>
      </c>
      <c r="E22" s="64">
        <v>1550</v>
      </c>
      <c r="F22" s="64">
        <v>1833</v>
      </c>
      <c r="G22" s="64">
        <v>1662</v>
      </c>
      <c r="H22" s="64">
        <v>1576</v>
      </c>
    </row>
    <row r="23" spans="1:8">
      <c r="A23" s="64" t="s">
        <v>80</v>
      </c>
      <c r="B23" s="64">
        <v>560</v>
      </c>
      <c r="C23" s="64">
        <v>745</v>
      </c>
      <c r="D23" s="64">
        <v>900</v>
      </c>
      <c r="E23" s="64">
        <v>922</v>
      </c>
      <c r="F23" s="64">
        <v>1262</v>
      </c>
      <c r="G23" s="64">
        <v>1464</v>
      </c>
      <c r="H23" s="64">
        <v>1338</v>
      </c>
    </row>
    <row r="24" spans="1:8">
      <c r="A24" s="64" t="s">
        <v>160</v>
      </c>
      <c r="B24" s="64">
        <v>390</v>
      </c>
      <c r="C24" s="64">
        <v>528</v>
      </c>
      <c r="D24" s="64">
        <v>709</v>
      </c>
      <c r="E24" s="64">
        <v>895</v>
      </c>
      <c r="F24" s="64">
        <v>1008</v>
      </c>
      <c r="G24" s="64">
        <v>1288</v>
      </c>
      <c r="H24" s="64">
        <v>1481</v>
      </c>
    </row>
    <row r="25" spans="1:8">
      <c r="A25" s="64" t="s">
        <v>82</v>
      </c>
      <c r="B25" s="64">
        <v>7412</v>
      </c>
      <c r="C25" s="64">
        <v>7873</v>
      </c>
      <c r="D25" s="64">
        <v>8034</v>
      </c>
      <c r="E25" s="64">
        <v>8043</v>
      </c>
      <c r="F25" s="64">
        <v>8028</v>
      </c>
      <c r="G25" s="64">
        <v>8030</v>
      </c>
      <c r="H25" s="64">
        <v>7951</v>
      </c>
    </row>
    <row r="26" spans="1:8">
      <c r="A26" s="64" t="s">
        <v>83</v>
      </c>
      <c r="B26" s="64">
        <v>23645</v>
      </c>
      <c r="C26" s="64">
        <v>23513</v>
      </c>
      <c r="D26" s="64">
        <v>23757</v>
      </c>
      <c r="E26" s="64">
        <v>24241</v>
      </c>
      <c r="F26" s="64">
        <v>24434</v>
      </c>
      <c r="G26" s="64">
        <v>23917</v>
      </c>
      <c r="H26" s="64">
        <v>23479</v>
      </c>
    </row>
    <row r="27" spans="1:8">
      <c r="A27" s="64" t="s">
        <v>84</v>
      </c>
      <c r="B27" s="64">
        <v>6445</v>
      </c>
      <c r="C27" s="64">
        <v>7853</v>
      </c>
      <c r="D27" s="64">
        <v>8795</v>
      </c>
      <c r="E27" s="64">
        <v>9361</v>
      </c>
      <c r="F27" s="64">
        <v>9887</v>
      </c>
      <c r="G27" s="64">
        <v>10716</v>
      </c>
      <c r="H27" s="64">
        <v>11179</v>
      </c>
    </row>
    <row r="28" spans="1:8">
      <c r="A28" s="64" t="s">
        <v>161</v>
      </c>
      <c r="B28" s="64">
        <v>3321</v>
      </c>
      <c r="C28" s="64">
        <v>4183</v>
      </c>
      <c r="D28" s="64">
        <v>4301</v>
      </c>
      <c r="E28" s="64">
        <v>3913</v>
      </c>
      <c r="F28" s="64">
        <v>3910</v>
      </c>
      <c r="G28" s="64">
        <v>4543</v>
      </c>
      <c r="H28" s="64">
        <v>4884</v>
      </c>
    </row>
    <row r="29" spans="1:8">
      <c r="A29" s="64" t="s">
        <v>162</v>
      </c>
      <c r="B29" s="64">
        <v>3124</v>
      </c>
      <c r="C29" s="64">
        <v>3670</v>
      </c>
      <c r="D29" s="64">
        <v>4494</v>
      </c>
      <c r="E29" s="64">
        <v>5448</v>
      </c>
      <c r="F29" s="64">
        <v>5977</v>
      </c>
      <c r="G29" s="64">
        <v>6173</v>
      </c>
      <c r="H29" s="64">
        <v>6295</v>
      </c>
    </row>
    <row r="31" spans="1:8">
      <c r="A31" s="64" t="s">
        <v>86</v>
      </c>
      <c r="B31" s="64" t="s">
        <v>153</v>
      </c>
      <c r="C31" s="64" t="s">
        <v>154</v>
      </c>
      <c r="D31" s="64" t="s">
        <v>155</v>
      </c>
      <c r="E31" s="64" t="s">
        <v>156</v>
      </c>
      <c r="F31" s="64" t="s">
        <v>157</v>
      </c>
      <c r="G31" s="64" t="s">
        <v>158</v>
      </c>
      <c r="H31" s="64" t="s">
        <v>159</v>
      </c>
    </row>
    <row r="32" spans="1:8">
      <c r="A32" s="64" t="s">
        <v>62</v>
      </c>
      <c r="B32" s="64">
        <v>18429</v>
      </c>
      <c r="C32" s="64">
        <v>19223</v>
      </c>
      <c r="D32" s="64">
        <v>19827</v>
      </c>
      <c r="E32" s="64">
        <v>20293</v>
      </c>
      <c r="F32" s="64">
        <v>20602</v>
      </c>
      <c r="G32" s="64">
        <v>20742</v>
      </c>
      <c r="H32" s="64">
        <v>20725</v>
      </c>
    </row>
    <row r="33" spans="1:8">
      <c r="A33" s="64" t="s">
        <v>63</v>
      </c>
      <c r="B33" s="64">
        <v>1394</v>
      </c>
      <c r="C33" s="64">
        <v>1409</v>
      </c>
      <c r="D33" s="64">
        <v>1384</v>
      </c>
      <c r="E33" s="64">
        <v>1415</v>
      </c>
      <c r="F33" s="64">
        <v>1422</v>
      </c>
      <c r="G33" s="64">
        <v>1401</v>
      </c>
      <c r="H33" s="64">
        <v>1382</v>
      </c>
    </row>
    <row r="34" spans="1:8">
      <c r="A34" s="64" t="s">
        <v>64</v>
      </c>
      <c r="B34" s="64">
        <v>1280</v>
      </c>
      <c r="C34" s="64">
        <v>1399</v>
      </c>
      <c r="D34" s="64">
        <v>1406</v>
      </c>
      <c r="E34" s="64">
        <v>1371</v>
      </c>
      <c r="F34" s="64">
        <v>1393</v>
      </c>
      <c r="G34" s="64">
        <v>1396</v>
      </c>
      <c r="H34" s="64">
        <v>1373</v>
      </c>
    </row>
    <row r="35" spans="1:8">
      <c r="A35" s="64" t="s">
        <v>65</v>
      </c>
      <c r="B35" s="64">
        <v>1135</v>
      </c>
      <c r="C35" s="64">
        <v>1255</v>
      </c>
      <c r="D35" s="64">
        <v>1365</v>
      </c>
      <c r="E35" s="64">
        <v>1369</v>
      </c>
      <c r="F35" s="64">
        <v>1332</v>
      </c>
      <c r="G35" s="64">
        <v>1351</v>
      </c>
      <c r="H35" s="64">
        <v>1352</v>
      </c>
    </row>
    <row r="36" spans="1:8">
      <c r="A36" s="64" t="s">
        <v>66</v>
      </c>
      <c r="B36" s="64">
        <v>1073</v>
      </c>
      <c r="C36" s="64">
        <v>1062</v>
      </c>
      <c r="D36" s="64">
        <v>1164</v>
      </c>
      <c r="E36" s="64">
        <v>1257</v>
      </c>
      <c r="F36" s="64">
        <v>1258</v>
      </c>
      <c r="G36" s="64">
        <v>1220</v>
      </c>
      <c r="H36" s="64">
        <v>1235</v>
      </c>
    </row>
    <row r="37" spans="1:8">
      <c r="A37" s="64" t="s">
        <v>67</v>
      </c>
      <c r="B37" s="64">
        <v>866</v>
      </c>
      <c r="C37" s="64">
        <v>830</v>
      </c>
      <c r="D37" s="64">
        <v>822</v>
      </c>
      <c r="E37" s="64">
        <v>894</v>
      </c>
      <c r="F37" s="64">
        <v>960</v>
      </c>
      <c r="G37" s="64">
        <v>959</v>
      </c>
      <c r="H37" s="64">
        <v>928</v>
      </c>
    </row>
    <row r="38" spans="1:8">
      <c r="A38" s="64" t="s">
        <v>68</v>
      </c>
      <c r="B38" s="64">
        <v>1129</v>
      </c>
      <c r="C38" s="64">
        <v>1114</v>
      </c>
      <c r="D38" s="64">
        <v>1088</v>
      </c>
      <c r="E38" s="64">
        <v>1070</v>
      </c>
      <c r="F38" s="64">
        <v>1114</v>
      </c>
      <c r="G38" s="64">
        <v>1151</v>
      </c>
      <c r="H38" s="64">
        <v>1136</v>
      </c>
    </row>
    <row r="39" spans="1:8">
      <c r="A39" s="64" t="s">
        <v>69</v>
      </c>
      <c r="B39" s="64">
        <v>1274</v>
      </c>
      <c r="C39" s="64">
        <v>1261</v>
      </c>
      <c r="D39" s="64">
        <v>1239</v>
      </c>
      <c r="E39" s="64">
        <v>1228</v>
      </c>
      <c r="F39" s="64">
        <v>1194</v>
      </c>
      <c r="G39" s="64">
        <v>1216</v>
      </c>
      <c r="H39" s="64">
        <v>1231</v>
      </c>
    </row>
    <row r="40" spans="1:8">
      <c r="A40" s="64" t="s">
        <v>70</v>
      </c>
      <c r="B40" s="64">
        <v>1362</v>
      </c>
      <c r="C40" s="64">
        <v>1322</v>
      </c>
      <c r="D40" s="64">
        <v>1292</v>
      </c>
      <c r="E40" s="64">
        <v>1263</v>
      </c>
      <c r="F40" s="64">
        <v>1259</v>
      </c>
      <c r="G40" s="64">
        <v>1219</v>
      </c>
      <c r="H40" s="64">
        <v>1229</v>
      </c>
    </row>
    <row r="41" spans="1:8">
      <c r="A41" s="64" t="s">
        <v>71</v>
      </c>
      <c r="B41" s="64">
        <v>1435</v>
      </c>
      <c r="C41" s="64">
        <v>1364</v>
      </c>
      <c r="D41" s="64">
        <v>1317</v>
      </c>
      <c r="E41" s="64">
        <v>1276</v>
      </c>
      <c r="F41" s="64">
        <v>1245</v>
      </c>
      <c r="G41" s="64">
        <v>1246</v>
      </c>
      <c r="H41" s="64">
        <v>1203</v>
      </c>
    </row>
    <row r="42" spans="1:8">
      <c r="A42" s="64" t="s">
        <v>72</v>
      </c>
      <c r="B42" s="64">
        <v>1102</v>
      </c>
      <c r="C42" s="64">
        <v>1434</v>
      </c>
      <c r="D42" s="64">
        <v>1354</v>
      </c>
      <c r="E42" s="64">
        <v>1302</v>
      </c>
      <c r="F42" s="64">
        <v>1256</v>
      </c>
      <c r="G42" s="64">
        <v>1224</v>
      </c>
      <c r="H42" s="64">
        <v>1227</v>
      </c>
    </row>
    <row r="43" spans="1:8">
      <c r="A43" s="64" t="s">
        <v>73</v>
      </c>
      <c r="B43" s="64">
        <v>1059</v>
      </c>
      <c r="C43" s="64">
        <v>1083</v>
      </c>
      <c r="D43" s="64">
        <v>1402</v>
      </c>
      <c r="E43" s="64">
        <v>1317</v>
      </c>
      <c r="F43" s="64">
        <v>1263</v>
      </c>
      <c r="G43" s="64">
        <v>1215</v>
      </c>
      <c r="H43" s="64">
        <v>1183</v>
      </c>
    </row>
    <row r="44" spans="1:8">
      <c r="A44" s="64" t="s">
        <v>74</v>
      </c>
      <c r="B44" s="64">
        <v>1134</v>
      </c>
      <c r="C44" s="64">
        <v>1033</v>
      </c>
      <c r="D44" s="64">
        <v>1061</v>
      </c>
      <c r="E44" s="64">
        <v>1377</v>
      </c>
      <c r="F44" s="64">
        <v>1293</v>
      </c>
      <c r="G44" s="64">
        <v>1238</v>
      </c>
      <c r="H44" s="64">
        <v>1188</v>
      </c>
    </row>
    <row r="45" spans="1:8">
      <c r="A45" s="64" t="s">
        <v>75</v>
      </c>
      <c r="B45" s="64">
        <v>1246</v>
      </c>
      <c r="C45" s="64">
        <v>1076</v>
      </c>
      <c r="D45" s="64">
        <v>985</v>
      </c>
      <c r="E45" s="64">
        <v>1017</v>
      </c>
      <c r="F45" s="64">
        <v>1323</v>
      </c>
      <c r="G45" s="64">
        <v>1243</v>
      </c>
      <c r="H45" s="64">
        <v>1190</v>
      </c>
    </row>
    <row r="46" spans="1:8">
      <c r="A46" s="64" t="s">
        <v>76</v>
      </c>
      <c r="B46" s="64">
        <v>964</v>
      </c>
      <c r="C46" s="64">
        <v>1155</v>
      </c>
      <c r="D46" s="64">
        <v>1002</v>
      </c>
      <c r="E46" s="64">
        <v>928</v>
      </c>
      <c r="F46" s="64">
        <v>966</v>
      </c>
      <c r="G46" s="64">
        <v>1249</v>
      </c>
      <c r="H46" s="64">
        <v>1172</v>
      </c>
    </row>
    <row r="47" spans="1:8">
      <c r="A47" s="64" t="s">
        <v>77</v>
      </c>
      <c r="B47" s="64">
        <v>686</v>
      </c>
      <c r="C47" s="64">
        <v>889</v>
      </c>
      <c r="D47" s="64">
        <v>1061</v>
      </c>
      <c r="E47" s="64">
        <v>925</v>
      </c>
      <c r="F47" s="64">
        <v>865</v>
      </c>
      <c r="G47" s="64">
        <v>906</v>
      </c>
      <c r="H47" s="64">
        <v>1166</v>
      </c>
    </row>
    <row r="48" spans="1:8">
      <c r="A48" s="64" t="s">
        <v>78</v>
      </c>
      <c r="B48" s="64">
        <v>616</v>
      </c>
      <c r="C48" s="64">
        <v>617</v>
      </c>
      <c r="D48" s="64">
        <v>813</v>
      </c>
      <c r="E48" s="64">
        <v>966</v>
      </c>
      <c r="F48" s="64">
        <v>847</v>
      </c>
      <c r="G48" s="64">
        <v>801</v>
      </c>
      <c r="H48" s="64">
        <v>846</v>
      </c>
    </row>
    <row r="49" spans="1:8">
      <c r="A49" s="64" t="s">
        <v>79</v>
      </c>
      <c r="B49" s="64">
        <v>394</v>
      </c>
      <c r="C49" s="64">
        <v>498</v>
      </c>
      <c r="D49" s="64">
        <v>503</v>
      </c>
      <c r="E49" s="64">
        <v>672</v>
      </c>
      <c r="F49" s="64">
        <v>795</v>
      </c>
      <c r="G49" s="64">
        <v>704</v>
      </c>
      <c r="H49" s="64">
        <v>673</v>
      </c>
    </row>
    <row r="50" spans="1:8">
      <c r="A50" s="64" t="s">
        <v>80</v>
      </c>
      <c r="B50" s="64">
        <v>195</v>
      </c>
      <c r="C50" s="64">
        <v>278</v>
      </c>
      <c r="D50" s="64">
        <v>354</v>
      </c>
      <c r="E50" s="64">
        <v>360</v>
      </c>
      <c r="F50" s="64">
        <v>493</v>
      </c>
      <c r="G50" s="64">
        <v>578</v>
      </c>
      <c r="H50" s="64">
        <v>519</v>
      </c>
    </row>
    <row r="51" spans="1:8">
      <c r="A51" s="64" t="s">
        <v>160</v>
      </c>
      <c r="B51" s="64">
        <v>85</v>
      </c>
      <c r="C51" s="64">
        <v>144</v>
      </c>
      <c r="D51" s="64">
        <v>215</v>
      </c>
      <c r="E51" s="64">
        <v>286</v>
      </c>
      <c r="F51" s="64">
        <v>324</v>
      </c>
      <c r="G51" s="64">
        <v>425</v>
      </c>
      <c r="H51" s="64">
        <v>492</v>
      </c>
    </row>
    <row r="52" spans="1:8">
      <c r="A52" s="64" t="s">
        <v>82</v>
      </c>
      <c r="B52" s="64">
        <v>3809</v>
      </c>
      <c r="C52" s="64">
        <v>4063</v>
      </c>
      <c r="D52" s="64">
        <v>4155</v>
      </c>
      <c r="E52" s="64">
        <v>4155</v>
      </c>
      <c r="F52" s="64">
        <v>4147</v>
      </c>
      <c r="G52" s="64">
        <v>4148</v>
      </c>
      <c r="H52" s="64">
        <v>4107</v>
      </c>
    </row>
    <row r="53" spans="1:8">
      <c r="A53" s="64" t="s">
        <v>83</v>
      </c>
      <c r="B53" s="64">
        <v>11680</v>
      </c>
      <c r="C53" s="64">
        <v>11579</v>
      </c>
      <c r="D53" s="64">
        <v>11724</v>
      </c>
      <c r="E53" s="64">
        <v>12001</v>
      </c>
      <c r="F53" s="64">
        <v>12165</v>
      </c>
      <c r="G53" s="64">
        <v>11931</v>
      </c>
      <c r="H53" s="64">
        <v>11750</v>
      </c>
    </row>
    <row r="54" spans="1:8">
      <c r="A54" s="64" t="s">
        <v>84</v>
      </c>
      <c r="B54" s="64">
        <v>2940</v>
      </c>
      <c r="C54" s="64">
        <v>3581</v>
      </c>
      <c r="D54" s="64">
        <v>3948</v>
      </c>
      <c r="E54" s="64">
        <v>4137</v>
      </c>
      <c r="F54" s="64">
        <v>4290</v>
      </c>
      <c r="G54" s="64">
        <v>4663</v>
      </c>
      <c r="H54" s="64">
        <v>4868</v>
      </c>
    </row>
    <row r="55" spans="1:8">
      <c r="A55" s="64" t="s">
        <v>161</v>
      </c>
      <c r="B55" s="64">
        <v>1650</v>
      </c>
      <c r="C55" s="64">
        <v>2044</v>
      </c>
      <c r="D55" s="64">
        <v>2063</v>
      </c>
      <c r="E55" s="64">
        <v>1853</v>
      </c>
      <c r="F55" s="64">
        <v>1831</v>
      </c>
      <c r="G55" s="64">
        <v>2155</v>
      </c>
      <c r="H55" s="64">
        <v>2338</v>
      </c>
    </row>
    <row r="56" spans="1:8">
      <c r="A56" s="64" t="s">
        <v>162</v>
      </c>
      <c r="B56" s="64">
        <v>1290</v>
      </c>
      <c r="C56" s="64">
        <v>1537</v>
      </c>
      <c r="D56" s="64">
        <v>1885</v>
      </c>
      <c r="E56" s="64">
        <v>2284</v>
      </c>
      <c r="F56" s="64">
        <v>2459</v>
      </c>
      <c r="G56" s="64">
        <v>2508</v>
      </c>
      <c r="H56" s="64">
        <v>2530</v>
      </c>
    </row>
    <row r="58" spans="1:8">
      <c r="A58" s="64" t="s">
        <v>87</v>
      </c>
      <c r="B58" s="64" t="s">
        <v>153</v>
      </c>
      <c r="C58" s="64" t="s">
        <v>154</v>
      </c>
      <c r="D58" s="64" t="s">
        <v>155</v>
      </c>
      <c r="E58" s="64" t="s">
        <v>156</v>
      </c>
      <c r="F58" s="64" t="s">
        <v>157</v>
      </c>
      <c r="G58" s="64" t="s">
        <v>158</v>
      </c>
      <c r="H58" s="64" t="s">
        <v>159</v>
      </c>
    </row>
    <row r="59" spans="1:8">
      <c r="A59" s="64" t="s">
        <v>62</v>
      </c>
      <c r="B59" s="64">
        <v>19073</v>
      </c>
      <c r="C59" s="64">
        <v>20016</v>
      </c>
      <c r="D59" s="64">
        <v>20759</v>
      </c>
      <c r="E59" s="64">
        <v>21352</v>
      </c>
      <c r="F59" s="64">
        <v>21747</v>
      </c>
      <c r="G59" s="64">
        <v>21921</v>
      </c>
      <c r="H59" s="64">
        <v>21884</v>
      </c>
    </row>
    <row r="60" spans="1:8">
      <c r="A60" s="64" t="s">
        <v>63</v>
      </c>
      <c r="B60" s="64">
        <v>1310</v>
      </c>
      <c r="C60" s="64">
        <v>1339</v>
      </c>
      <c r="D60" s="64">
        <v>1316</v>
      </c>
      <c r="E60" s="64">
        <v>1345</v>
      </c>
      <c r="F60" s="64">
        <v>1352</v>
      </c>
      <c r="G60" s="64">
        <v>1332</v>
      </c>
      <c r="H60" s="64">
        <v>1314</v>
      </c>
    </row>
    <row r="61" spans="1:8">
      <c r="A61" s="64" t="s">
        <v>64</v>
      </c>
      <c r="B61" s="64">
        <v>1187</v>
      </c>
      <c r="C61" s="64">
        <v>1269</v>
      </c>
      <c r="D61" s="64">
        <v>1285</v>
      </c>
      <c r="E61" s="64">
        <v>1254</v>
      </c>
      <c r="F61" s="64">
        <v>1275</v>
      </c>
      <c r="G61" s="64">
        <v>1278</v>
      </c>
      <c r="H61" s="64">
        <v>1257</v>
      </c>
    </row>
    <row r="62" spans="1:8">
      <c r="A62" s="64" t="s">
        <v>65</v>
      </c>
      <c r="B62" s="64">
        <v>1106</v>
      </c>
      <c r="C62" s="64">
        <v>1202</v>
      </c>
      <c r="D62" s="64">
        <v>1278</v>
      </c>
      <c r="E62" s="64">
        <v>1289</v>
      </c>
      <c r="F62" s="64">
        <v>1254</v>
      </c>
      <c r="G62" s="64">
        <v>1272</v>
      </c>
      <c r="H62" s="64">
        <v>1273</v>
      </c>
    </row>
    <row r="63" spans="1:8">
      <c r="A63" s="64" t="s">
        <v>66</v>
      </c>
      <c r="B63" s="64">
        <v>1095</v>
      </c>
      <c r="C63" s="64">
        <v>1079</v>
      </c>
      <c r="D63" s="64">
        <v>1160</v>
      </c>
      <c r="E63" s="64">
        <v>1224</v>
      </c>
      <c r="F63" s="64">
        <v>1228</v>
      </c>
      <c r="G63" s="64">
        <v>1189</v>
      </c>
      <c r="H63" s="64">
        <v>1202</v>
      </c>
    </row>
    <row r="64" spans="1:8">
      <c r="A64" s="64" t="s">
        <v>67</v>
      </c>
      <c r="B64" s="64">
        <v>879</v>
      </c>
      <c r="C64" s="64">
        <v>908</v>
      </c>
      <c r="D64" s="64">
        <v>891</v>
      </c>
      <c r="E64" s="64">
        <v>946</v>
      </c>
      <c r="F64" s="64">
        <v>988</v>
      </c>
      <c r="G64" s="64">
        <v>985</v>
      </c>
      <c r="H64" s="64">
        <v>948</v>
      </c>
    </row>
    <row r="65" spans="1:8">
      <c r="A65" s="64" t="s">
        <v>68</v>
      </c>
      <c r="B65" s="64">
        <v>1211</v>
      </c>
      <c r="C65" s="64">
        <v>1076</v>
      </c>
      <c r="D65" s="64">
        <v>1102</v>
      </c>
      <c r="E65" s="64">
        <v>1088</v>
      </c>
      <c r="F65" s="64">
        <v>1122</v>
      </c>
      <c r="G65" s="64">
        <v>1142</v>
      </c>
      <c r="H65" s="64">
        <v>1121</v>
      </c>
    </row>
    <row r="66" spans="1:8">
      <c r="A66" s="64" t="s">
        <v>69</v>
      </c>
      <c r="B66" s="64">
        <v>1408</v>
      </c>
      <c r="C66" s="64">
        <v>1365</v>
      </c>
      <c r="D66" s="64">
        <v>1231</v>
      </c>
      <c r="E66" s="64">
        <v>1245</v>
      </c>
      <c r="F66" s="64">
        <v>1219</v>
      </c>
      <c r="G66" s="64">
        <v>1243</v>
      </c>
      <c r="H66" s="64">
        <v>1252</v>
      </c>
    </row>
    <row r="67" spans="1:8">
      <c r="A67" s="64" t="s">
        <v>70</v>
      </c>
      <c r="B67" s="64">
        <v>1385</v>
      </c>
      <c r="C67" s="64">
        <v>1404</v>
      </c>
      <c r="D67" s="64">
        <v>1339</v>
      </c>
      <c r="E67" s="64">
        <v>1214</v>
      </c>
      <c r="F67" s="64">
        <v>1222</v>
      </c>
      <c r="G67" s="64">
        <v>1193</v>
      </c>
      <c r="H67" s="64">
        <v>1212</v>
      </c>
    </row>
    <row r="68" spans="1:8">
      <c r="A68" s="64" t="s">
        <v>71</v>
      </c>
      <c r="B68" s="64">
        <v>1385</v>
      </c>
      <c r="C68" s="64">
        <v>1376</v>
      </c>
      <c r="D68" s="64">
        <v>1381</v>
      </c>
      <c r="E68" s="64">
        <v>1305</v>
      </c>
      <c r="F68" s="64">
        <v>1187</v>
      </c>
      <c r="G68" s="64">
        <v>1192</v>
      </c>
      <c r="H68" s="64">
        <v>1163</v>
      </c>
    </row>
    <row r="69" spans="1:8">
      <c r="A69" s="64" t="s">
        <v>72</v>
      </c>
      <c r="B69" s="64">
        <v>1164</v>
      </c>
      <c r="C69" s="64">
        <v>1399</v>
      </c>
      <c r="D69" s="64">
        <v>1376</v>
      </c>
      <c r="E69" s="64">
        <v>1371</v>
      </c>
      <c r="F69" s="64">
        <v>1290</v>
      </c>
      <c r="G69" s="64">
        <v>1175</v>
      </c>
      <c r="H69" s="64">
        <v>1180</v>
      </c>
    </row>
    <row r="70" spans="1:8">
      <c r="A70" s="64" t="s">
        <v>73</v>
      </c>
      <c r="B70" s="64">
        <v>1054</v>
      </c>
      <c r="C70" s="64">
        <v>1147</v>
      </c>
      <c r="D70" s="64">
        <v>1371</v>
      </c>
      <c r="E70" s="64">
        <v>1337</v>
      </c>
      <c r="F70" s="64">
        <v>1326</v>
      </c>
      <c r="G70" s="64">
        <v>1243</v>
      </c>
      <c r="H70" s="64">
        <v>1135</v>
      </c>
    </row>
    <row r="71" spans="1:8">
      <c r="A71" s="64" t="s">
        <v>74</v>
      </c>
      <c r="B71" s="64">
        <v>1178</v>
      </c>
      <c r="C71" s="64">
        <v>1069</v>
      </c>
      <c r="D71" s="64">
        <v>1169</v>
      </c>
      <c r="E71" s="64">
        <v>1400</v>
      </c>
      <c r="F71" s="64">
        <v>1357</v>
      </c>
      <c r="G71" s="64">
        <v>1339</v>
      </c>
      <c r="H71" s="64">
        <v>1250</v>
      </c>
    </row>
    <row r="72" spans="1:8">
      <c r="A72" s="64" t="s">
        <v>75</v>
      </c>
      <c r="B72" s="64">
        <v>1206</v>
      </c>
      <c r="C72" s="64">
        <v>1111</v>
      </c>
      <c r="D72" s="64">
        <v>1013</v>
      </c>
      <c r="E72" s="64">
        <v>1110</v>
      </c>
      <c r="F72" s="64">
        <v>1330</v>
      </c>
      <c r="G72" s="64">
        <v>1285</v>
      </c>
      <c r="H72" s="64">
        <v>1266</v>
      </c>
    </row>
    <row r="73" spans="1:8">
      <c r="A73" s="64" t="s">
        <v>76</v>
      </c>
      <c r="B73" s="64">
        <v>975</v>
      </c>
      <c r="C73" s="64">
        <v>1174</v>
      </c>
      <c r="D73" s="64">
        <v>1081</v>
      </c>
      <c r="E73" s="64">
        <v>995</v>
      </c>
      <c r="F73" s="64">
        <v>1092</v>
      </c>
      <c r="G73" s="64">
        <v>1304</v>
      </c>
      <c r="H73" s="64">
        <v>1255</v>
      </c>
    </row>
    <row r="74" spans="1:8">
      <c r="A74" s="64" t="s">
        <v>77</v>
      </c>
      <c r="B74" s="64">
        <v>696</v>
      </c>
      <c r="C74" s="64">
        <v>965</v>
      </c>
      <c r="D74" s="64">
        <v>1157</v>
      </c>
      <c r="E74" s="64">
        <v>1065</v>
      </c>
      <c r="F74" s="64">
        <v>987</v>
      </c>
      <c r="G74" s="64">
        <v>1084</v>
      </c>
      <c r="H74" s="64">
        <v>1291</v>
      </c>
    </row>
    <row r="75" spans="1:8">
      <c r="A75" s="64" t="s">
        <v>78</v>
      </c>
      <c r="B75" s="64">
        <v>643</v>
      </c>
      <c r="C75" s="64">
        <v>675</v>
      </c>
      <c r="D75" s="64">
        <v>935</v>
      </c>
      <c r="E75" s="64">
        <v>1115</v>
      </c>
      <c r="F75" s="64">
        <v>1027</v>
      </c>
      <c r="G75" s="64">
        <v>958</v>
      </c>
      <c r="H75" s="64">
        <v>1054</v>
      </c>
    </row>
    <row r="76" spans="1:8">
      <c r="A76" s="64" t="s">
        <v>79</v>
      </c>
      <c r="B76" s="64">
        <v>521</v>
      </c>
      <c r="C76" s="64">
        <v>607</v>
      </c>
      <c r="D76" s="64">
        <v>634</v>
      </c>
      <c r="E76" s="64">
        <v>878</v>
      </c>
      <c r="F76" s="64">
        <v>1038</v>
      </c>
      <c r="G76" s="64">
        <v>958</v>
      </c>
      <c r="H76" s="64">
        <v>903</v>
      </c>
    </row>
    <row r="77" spans="1:8">
      <c r="A77" s="64" t="s">
        <v>80</v>
      </c>
      <c r="B77" s="64">
        <v>365</v>
      </c>
      <c r="C77" s="64">
        <v>467</v>
      </c>
      <c r="D77" s="64">
        <v>546</v>
      </c>
      <c r="E77" s="64">
        <v>562</v>
      </c>
      <c r="F77" s="64">
        <v>769</v>
      </c>
      <c r="G77" s="64">
        <v>886</v>
      </c>
      <c r="H77" s="64">
        <v>819</v>
      </c>
    </row>
    <row r="78" spans="1:8">
      <c r="A78" s="64" t="s">
        <v>160</v>
      </c>
      <c r="B78" s="64">
        <v>305</v>
      </c>
      <c r="C78" s="64">
        <v>384</v>
      </c>
      <c r="D78" s="64">
        <v>494</v>
      </c>
      <c r="E78" s="64">
        <v>609</v>
      </c>
      <c r="F78" s="64">
        <v>684</v>
      </c>
      <c r="G78" s="64">
        <v>863</v>
      </c>
      <c r="H78" s="64">
        <v>989</v>
      </c>
    </row>
    <row r="79" spans="1:8">
      <c r="A79" s="64" t="s">
        <v>82</v>
      </c>
      <c r="B79" s="64">
        <v>3603</v>
      </c>
      <c r="C79" s="64">
        <v>3810</v>
      </c>
      <c r="D79" s="64">
        <v>3879</v>
      </c>
      <c r="E79" s="64">
        <v>3888</v>
      </c>
      <c r="F79" s="64">
        <v>3881</v>
      </c>
      <c r="G79" s="64">
        <v>3882</v>
      </c>
      <c r="H79" s="64">
        <v>3844</v>
      </c>
    </row>
    <row r="80" spans="1:8">
      <c r="A80" s="64" t="s">
        <v>83</v>
      </c>
      <c r="B80" s="64">
        <v>11965</v>
      </c>
      <c r="C80" s="64">
        <v>11934</v>
      </c>
      <c r="D80" s="64">
        <v>12033</v>
      </c>
      <c r="E80" s="64">
        <v>12240</v>
      </c>
      <c r="F80" s="64">
        <v>12269</v>
      </c>
      <c r="G80" s="64">
        <v>11986</v>
      </c>
      <c r="H80" s="64">
        <v>11729</v>
      </c>
    </row>
    <row r="81" spans="1:8">
      <c r="A81" s="64" t="s">
        <v>84</v>
      </c>
      <c r="B81" s="64">
        <v>3505</v>
      </c>
      <c r="C81" s="64">
        <v>4272</v>
      </c>
      <c r="D81" s="64">
        <v>4847</v>
      </c>
      <c r="E81" s="64">
        <v>5224</v>
      </c>
      <c r="F81" s="64">
        <v>5597</v>
      </c>
      <c r="G81" s="64">
        <v>6053</v>
      </c>
      <c r="H81" s="64">
        <v>6311</v>
      </c>
    </row>
    <row r="82" spans="1:8">
      <c r="A82" s="64" t="s">
        <v>161</v>
      </c>
      <c r="B82" s="64">
        <v>1671</v>
      </c>
      <c r="C82" s="64">
        <v>2139</v>
      </c>
      <c r="D82" s="64">
        <v>2238</v>
      </c>
      <c r="E82" s="64">
        <v>2060</v>
      </c>
      <c r="F82" s="64">
        <v>2079</v>
      </c>
      <c r="G82" s="64">
        <v>2388</v>
      </c>
      <c r="H82" s="64">
        <v>2546</v>
      </c>
    </row>
    <row r="83" spans="1:8">
      <c r="A83" s="64" t="s">
        <v>162</v>
      </c>
      <c r="B83" s="64">
        <v>1834</v>
      </c>
      <c r="C83" s="64">
        <v>2133</v>
      </c>
      <c r="D83" s="64">
        <v>2609</v>
      </c>
      <c r="E83" s="64">
        <v>3164</v>
      </c>
      <c r="F83" s="64">
        <v>3518</v>
      </c>
      <c r="G83" s="64">
        <v>3665</v>
      </c>
      <c r="H83" s="64">
        <v>3765</v>
      </c>
    </row>
    <row r="86" spans="1:8">
      <c r="A86" s="64" t="s">
        <v>88</v>
      </c>
      <c r="B86" s="99">
        <v>19.764279238440615</v>
      </c>
      <c r="C86" s="99">
        <v>20.064221820127933</v>
      </c>
      <c r="D86" s="99">
        <v>19.795003203074952</v>
      </c>
      <c r="E86" s="99">
        <v>19.313242886300877</v>
      </c>
      <c r="F86" s="99">
        <v>18.956764032208554</v>
      </c>
      <c r="G86" s="99">
        <v>18.821930009610202</v>
      </c>
      <c r="H86" s="99">
        <v>18.660376915675091</v>
      </c>
    </row>
    <row r="87" spans="1:8">
      <c r="A87" s="64" t="s">
        <v>89</v>
      </c>
      <c r="B87" s="99">
        <v>63.049970668231026</v>
      </c>
      <c r="C87" s="99">
        <v>59.922526058258363</v>
      </c>
      <c r="D87" s="99">
        <v>58.534962795052479</v>
      </c>
      <c r="E87" s="99">
        <v>58.208668507623962</v>
      </c>
      <c r="F87" s="99">
        <v>57.696757892748352</v>
      </c>
      <c r="G87" s="99">
        <v>56.060286430865148</v>
      </c>
      <c r="H87" s="99">
        <v>55.103381914618978</v>
      </c>
    </row>
    <row r="88" spans="1:8">
      <c r="A88" s="64" t="s">
        <v>90</v>
      </c>
      <c r="B88" s="99">
        <v>17.185750093328355</v>
      </c>
      <c r="C88" s="99">
        <v>20.0132521216137</v>
      </c>
      <c r="D88" s="99">
        <v>21.670034001872569</v>
      </c>
      <c r="E88" s="99">
        <v>22.478088606075158</v>
      </c>
      <c r="F88" s="99">
        <v>23.346478075043095</v>
      </c>
      <c r="G88" s="99">
        <v>25.117783559524646</v>
      </c>
      <c r="H88" s="99">
        <v>26.236241169705931</v>
      </c>
    </row>
    <row r="89" spans="1:8">
      <c r="A89" s="64" t="s">
        <v>163</v>
      </c>
      <c r="B89" s="99">
        <v>8.855527705189056</v>
      </c>
      <c r="C89" s="99">
        <v>10.660312444251892</v>
      </c>
      <c r="D89" s="99">
        <v>10.597250283348938</v>
      </c>
      <c r="E89" s="99">
        <v>9.3960859647016441</v>
      </c>
      <c r="F89" s="99">
        <v>9.2328036081135316</v>
      </c>
      <c r="G89" s="99">
        <v>10.648571361601388</v>
      </c>
      <c r="H89" s="99">
        <v>11.462367105541082</v>
      </c>
    </row>
    <row r="90" spans="1:8">
      <c r="A90" s="64" t="s">
        <v>164</v>
      </c>
      <c r="B90" s="99">
        <v>8.3302223881392994</v>
      </c>
      <c r="C90" s="99">
        <v>9.3529396773618085</v>
      </c>
      <c r="D90" s="99">
        <v>11.072783718523629</v>
      </c>
      <c r="E90" s="99">
        <v>13.082002641373514</v>
      </c>
      <c r="F90" s="99">
        <v>14.113674466929563</v>
      </c>
      <c r="G90" s="99">
        <v>14.469212197923259</v>
      </c>
      <c r="H90" s="99">
        <v>14.773874064164849</v>
      </c>
    </row>
    <row r="91" spans="1:8">
      <c r="B91" s="99"/>
      <c r="C91" s="99"/>
      <c r="D91" s="99"/>
      <c r="E91" s="99"/>
      <c r="F91" s="99"/>
      <c r="G91" s="99"/>
      <c r="H91" s="99"/>
    </row>
    <row r="92" spans="1:8">
      <c r="A92" s="64" t="s">
        <v>165</v>
      </c>
      <c r="B92" s="99">
        <v>100</v>
      </c>
      <c r="C92" s="99">
        <v>104.63175297317477</v>
      </c>
      <c r="D92" s="99">
        <v>108.22356141005814</v>
      </c>
      <c r="E92" s="99">
        <v>111.04741080475708</v>
      </c>
      <c r="F92" s="99">
        <v>112.92464401898566</v>
      </c>
      <c r="G92" s="99">
        <v>113.76193269692283</v>
      </c>
      <c r="H92" s="99">
        <v>113.61794037651325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7570C-6727-40A9-B82F-82A174DA9386}">
  <sheetPr>
    <tabColor rgb="FF00B0F0"/>
  </sheetPr>
  <dimension ref="B5:AB112"/>
  <sheetViews>
    <sheetView topLeftCell="A17" zoomScale="115" zoomScaleNormal="115" zoomScaleSheetLayoutView="115" workbookViewId="0">
      <selection activeCell="M50" sqref="M50"/>
    </sheetView>
  </sheetViews>
  <sheetFormatPr defaultColWidth="9" defaultRowHeight="12"/>
  <cols>
    <col min="1" max="1" width="2.875" style="3" customWidth="1"/>
    <col min="2" max="2" width="15.75" style="3" customWidth="1"/>
    <col min="3" max="16384" width="9" style="3"/>
  </cols>
  <sheetData>
    <row r="5" spans="2:28" ht="24">
      <c r="B5" s="100"/>
      <c r="C5" s="101" t="s">
        <v>166</v>
      </c>
      <c r="D5" s="101" t="s">
        <v>167</v>
      </c>
      <c r="E5" s="101" t="s">
        <v>168</v>
      </c>
      <c r="F5" s="101" t="s">
        <v>169</v>
      </c>
      <c r="G5" s="101" t="s">
        <v>170</v>
      </c>
      <c r="H5" s="101" t="s">
        <v>171</v>
      </c>
      <c r="I5" s="101" t="s">
        <v>172</v>
      </c>
      <c r="J5" s="101" t="s">
        <v>173</v>
      </c>
      <c r="K5" s="101" t="s">
        <v>174</v>
      </c>
      <c r="L5" s="102" t="s">
        <v>175</v>
      </c>
      <c r="M5" s="102" t="s">
        <v>176</v>
      </c>
      <c r="N5" s="102" t="s">
        <v>177</v>
      </c>
      <c r="O5" s="102" t="s">
        <v>178</v>
      </c>
      <c r="P5" s="102" t="s">
        <v>179</v>
      </c>
      <c r="Q5" s="51" t="s">
        <v>184</v>
      </c>
      <c r="R5" s="51" t="s">
        <v>185</v>
      </c>
      <c r="S5" s="51" t="s">
        <v>186</v>
      </c>
      <c r="U5" s="100"/>
      <c r="V5" s="101" t="s">
        <v>173</v>
      </c>
      <c r="W5" s="101" t="s">
        <v>174</v>
      </c>
      <c r="X5" s="102" t="s">
        <v>175</v>
      </c>
      <c r="Y5" s="102" t="s">
        <v>176</v>
      </c>
      <c r="Z5" s="102" t="s">
        <v>177</v>
      </c>
      <c r="AA5" s="102" t="s">
        <v>178</v>
      </c>
      <c r="AB5" s="102" t="s">
        <v>179</v>
      </c>
    </row>
    <row r="6" spans="2:28" ht="24">
      <c r="B6" s="107" t="s">
        <v>26</v>
      </c>
      <c r="C6" s="108">
        <v>6567</v>
      </c>
      <c r="D6" s="109">
        <v>7637</v>
      </c>
      <c r="E6" s="109">
        <v>7867</v>
      </c>
      <c r="F6" s="106">
        <v>7281</v>
      </c>
      <c r="G6" s="106">
        <v>6904</v>
      </c>
      <c r="H6" s="106">
        <v>6672</v>
      </c>
      <c r="I6" s="106">
        <v>6908</v>
      </c>
      <c r="J6" s="106">
        <v>7380</v>
      </c>
      <c r="K6" s="106">
        <v>7873</v>
      </c>
      <c r="L6" s="106">
        <v>8034</v>
      </c>
      <c r="M6" s="106">
        <v>8043</v>
      </c>
      <c r="N6" s="106">
        <v>8028</v>
      </c>
      <c r="O6" s="106">
        <v>8030</v>
      </c>
      <c r="P6" s="106">
        <v>7951</v>
      </c>
      <c r="Q6" s="106">
        <v>7831.0349308530622</v>
      </c>
      <c r="R6" s="106">
        <v>7705.3304714613232</v>
      </c>
      <c r="S6" s="106">
        <v>7587.7770028820196</v>
      </c>
      <c r="U6" s="107" t="s">
        <v>26</v>
      </c>
      <c r="V6" s="106">
        <v>7380</v>
      </c>
      <c r="W6" s="106">
        <v>7873</v>
      </c>
      <c r="X6" s="106">
        <v>8034</v>
      </c>
      <c r="Y6" s="106">
        <v>8043</v>
      </c>
      <c r="Z6" s="106">
        <v>8028</v>
      </c>
      <c r="AA6" s="106">
        <v>8030</v>
      </c>
      <c r="AB6" s="106">
        <v>7951</v>
      </c>
    </row>
    <row r="7" spans="2:28" ht="36">
      <c r="B7" s="107" t="s">
        <v>27</v>
      </c>
      <c r="C7" s="108">
        <v>13032</v>
      </c>
      <c r="D7" s="109">
        <v>15840</v>
      </c>
      <c r="E7" s="109">
        <v>18658</v>
      </c>
      <c r="F7" s="106">
        <v>20294</v>
      </c>
      <c r="G7" s="106">
        <v>21734</v>
      </c>
      <c r="H7" s="106">
        <v>22394</v>
      </c>
      <c r="I7" s="106">
        <v>23054</v>
      </c>
      <c r="J7" s="106">
        <v>23454</v>
      </c>
      <c r="K7" s="106">
        <v>23513</v>
      </c>
      <c r="L7" s="106">
        <v>23757</v>
      </c>
      <c r="M7" s="106">
        <v>24241</v>
      </c>
      <c r="N7" s="106">
        <v>24434</v>
      </c>
      <c r="O7" s="106">
        <v>23917</v>
      </c>
      <c r="P7" s="106">
        <v>23479</v>
      </c>
      <c r="Q7" s="106">
        <v>23101.184282695569</v>
      </c>
      <c r="R7" s="106">
        <v>22821.556604172798</v>
      </c>
      <c r="S7" s="106">
        <v>22653.296264478588</v>
      </c>
      <c r="U7" s="107" t="s">
        <v>27</v>
      </c>
      <c r="V7" s="106">
        <v>23454</v>
      </c>
      <c r="W7" s="106">
        <v>23513</v>
      </c>
      <c r="X7" s="106">
        <v>23757</v>
      </c>
      <c r="Y7" s="106">
        <v>24241</v>
      </c>
      <c r="Z7" s="106">
        <v>24434</v>
      </c>
      <c r="AA7" s="106">
        <v>23917</v>
      </c>
      <c r="AB7" s="106">
        <v>23479</v>
      </c>
    </row>
    <row r="8" spans="2:28" ht="24">
      <c r="B8" s="110" t="s">
        <v>28</v>
      </c>
      <c r="C8" s="111">
        <v>1080</v>
      </c>
      <c r="D8" s="112">
        <v>1458</v>
      </c>
      <c r="E8" s="112">
        <v>2089</v>
      </c>
      <c r="F8" s="105">
        <v>2674</v>
      </c>
      <c r="G8" s="105">
        <v>3461</v>
      </c>
      <c r="H8" s="105">
        <v>4461</v>
      </c>
      <c r="I8" s="105">
        <v>5224</v>
      </c>
      <c r="J8" s="105">
        <v>6383</v>
      </c>
      <c r="K8" s="105">
        <v>7853</v>
      </c>
      <c r="L8" s="105">
        <v>8795</v>
      </c>
      <c r="M8" s="105">
        <v>9361</v>
      </c>
      <c r="N8" s="105">
        <v>9887</v>
      </c>
      <c r="O8" s="105">
        <v>10716</v>
      </c>
      <c r="P8" s="105">
        <v>11179</v>
      </c>
      <c r="Q8" s="105">
        <v>11531.472144414343</v>
      </c>
      <c r="R8" s="105">
        <v>11707.750895469879</v>
      </c>
      <c r="S8" s="105">
        <v>11655.267466137002</v>
      </c>
      <c r="U8" s="110" t="s">
        <v>28</v>
      </c>
      <c r="V8" s="105">
        <v>6383</v>
      </c>
      <c r="W8" s="105">
        <v>7853</v>
      </c>
      <c r="X8" s="105">
        <v>8795</v>
      </c>
      <c r="Y8" s="105">
        <v>9361</v>
      </c>
      <c r="Z8" s="105">
        <v>9887</v>
      </c>
      <c r="AA8" s="105">
        <v>10716</v>
      </c>
      <c r="AB8" s="105">
        <v>11179</v>
      </c>
    </row>
    <row r="9" spans="2:28" ht="26.25" customHeight="1">
      <c r="B9" s="115" t="s">
        <v>182</v>
      </c>
      <c r="C9" s="105"/>
      <c r="D9" s="105">
        <v>2</v>
      </c>
      <c r="E9" s="105">
        <v>2</v>
      </c>
      <c r="F9" s="105"/>
      <c r="G9" s="105"/>
      <c r="H9" s="105">
        <v>10</v>
      </c>
      <c r="I9" s="105">
        <v>58</v>
      </c>
      <c r="J9" s="105">
        <v>285</v>
      </c>
      <c r="K9" s="105"/>
      <c r="L9" s="105"/>
      <c r="M9" s="105"/>
      <c r="N9" s="105"/>
      <c r="O9" s="105"/>
      <c r="P9" s="105"/>
      <c r="Q9" s="105"/>
      <c r="R9" s="105"/>
      <c r="S9" s="105"/>
      <c r="U9" s="103" t="s">
        <v>24</v>
      </c>
      <c r="V9" s="105">
        <f t="shared" ref="V9" si="0">SUM(V6:V8)</f>
        <v>37217</v>
      </c>
      <c r="W9" s="105">
        <f t="shared" ref="W9" si="1">SUM(W6:W8)</f>
        <v>39239</v>
      </c>
      <c r="X9" s="105">
        <f t="shared" ref="X9" si="2">SUM(X6:X8)</f>
        <v>40586</v>
      </c>
      <c r="Y9" s="105">
        <f t="shared" ref="Y9" si="3">SUM(Y6:Y8)</f>
        <v>41645</v>
      </c>
      <c r="Z9" s="105">
        <f t="shared" ref="Z9" si="4">SUM(Z6:Z8)</f>
        <v>42349</v>
      </c>
      <c r="AA9" s="105">
        <f t="shared" ref="AA9" si="5">SUM(AA6:AA8)</f>
        <v>42663</v>
      </c>
      <c r="AB9" s="105">
        <f t="shared" ref="AB9" si="6">SUM(AB6:AB8)</f>
        <v>42609</v>
      </c>
    </row>
    <row r="10" spans="2:28" ht="24">
      <c r="B10" s="113" t="s">
        <v>183</v>
      </c>
      <c r="C10" s="104">
        <f>SUM(C6:C9)</f>
        <v>20679</v>
      </c>
      <c r="D10" s="104">
        <f t="shared" ref="D10:S10" si="7">SUM(D6:D9)</f>
        <v>24937</v>
      </c>
      <c r="E10" s="104">
        <f t="shared" si="7"/>
        <v>28616</v>
      </c>
      <c r="F10" s="104">
        <f t="shared" si="7"/>
        <v>30249</v>
      </c>
      <c r="G10" s="104">
        <f t="shared" si="7"/>
        <v>32099</v>
      </c>
      <c r="H10" s="104">
        <f t="shared" si="7"/>
        <v>33537</v>
      </c>
      <c r="I10" s="104">
        <f t="shared" si="7"/>
        <v>35244</v>
      </c>
      <c r="J10" s="104">
        <f t="shared" si="7"/>
        <v>37502</v>
      </c>
      <c r="K10" s="104">
        <f t="shared" si="7"/>
        <v>39239</v>
      </c>
      <c r="L10" s="104">
        <f t="shared" si="7"/>
        <v>40586</v>
      </c>
      <c r="M10" s="104">
        <f t="shared" si="7"/>
        <v>41645</v>
      </c>
      <c r="N10" s="104">
        <f t="shared" si="7"/>
        <v>42349</v>
      </c>
      <c r="O10" s="104">
        <f t="shared" si="7"/>
        <v>42663</v>
      </c>
      <c r="P10" s="104">
        <f t="shared" si="7"/>
        <v>42609</v>
      </c>
      <c r="Q10" s="104">
        <f t="shared" si="7"/>
        <v>42463.691357962976</v>
      </c>
      <c r="R10" s="104">
        <f t="shared" si="7"/>
        <v>42234.637971103999</v>
      </c>
      <c r="S10" s="104">
        <f t="shared" si="7"/>
        <v>41896.340733497607</v>
      </c>
      <c r="U10" s="100"/>
      <c r="V10" s="101" t="s">
        <v>173</v>
      </c>
      <c r="W10" s="101" t="s">
        <v>174</v>
      </c>
      <c r="X10" s="102" t="s">
        <v>175</v>
      </c>
      <c r="Y10" s="102" t="s">
        <v>176</v>
      </c>
      <c r="Z10" s="102" t="s">
        <v>177</v>
      </c>
      <c r="AA10" s="102" t="s">
        <v>178</v>
      </c>
      <c r="AB10" s="102" t="s">
        <v>179</v>
      </c>
    </row>
    <row r="11" spans="2:28" ht="24" customHeight="1">
      <c r="U11" s="107" t="s">
        <v>26</v>
      </c>
      <c r="V11" s="4">
        <v>100</v>
      </c>
      <c r="W11" s="114">
        <f t="shared" ref="W11:AB11" si="8">W6/$V6*100</f>
        <v>106.68021680216802</v>
      </c>
      <c r="X11" s="114">
        <f t="shared" si="8"/>
        <v>108.86178861788618</v>
      </c>
      <c r="Y11" s="114">
        <f t="shared" si="8"/>
        <v>108.98373983739837</v>
      </c>
      <c r="Z11" s="114">
        <f t="shared" si="8"/>
        <v>108.78048780487805</v>
      </c>
      <c r="AA11" s="114">
        <f t="shared" si="8"/>
        <v>108.80758807588076</v>
      </c>
      <c r="AB11" s="114">
        <f t="shared" si="8"/>
        <v>107.73712737127371</v>
      </c>
    </row>
    <row r="12" spans="2:28" ht="16.5">
      <c r="B12" s="117"/>
      <c r="C12" s="118" t="s">
        <v>166</v>
      </c>
      <c r="D12" s="118" t="s">
        <v>167</v>
      </c>
      <c r="E12" s="118" t="s">
        <v>168</v>
      </c>
      <c r="F12" s="118" t="s">
        <v>169</v>
      </c>
      <c r="G12" s="118" t="s">
        <v>170</v>
      </c>
      <c r="H12" s="118" t="s">
        <v>171</v>
      </c>
      <c r="I12" s="118" t="s">
        <v>172</v>
      </c>
      <c r="J12" s="118" t="s">
        <v>173</v>
      </c>
      <c r="K12" s="118" t="s">
        <v>174</v>
      </c>
      <c r="L12" s="119" t="s">
        <v>175</v>
      </c>
      <c r="M12" s="119" t="s">
        <v>176</v>
      </c>
      <c r="N12" s="119" t="s">
        <v>177</v>
      </c>
      <c r="O12" s="119" t="s">
        <v>178</v>
      </c>
      <c r="P12" s="119" t="s">
        <v>179</v>
      </c>
      <c r="Q12" s="120" t="s">
        <v>184</v>
      </c>
      <c r="R12" s="120" t="s">
        <v>185</v>
      </c>
      <c r="S12" s="120" t="s">
        <v>186</v>
      </c>
    </row>
    <row r="13" spans="2:28">
      <c r="B13" s="121" t="s">
        <v>26</v>
      </c>
      <c r="C13" s="122">
        <f t="shared" ref="C13" si="9">C6/C$10</f>
        <v>0.31756854780211807</v>
      </c>
      <c r="D13" s="122">
        <f t="shared" ref="D13:S16" si="10">D6/D$10</f>
        <v>0.30625175442114128</v>
      </c>
      <c r="E13" s="122">
        <f t="shared" si="10"/>
        <v>0.274916130835896</v>
      </c>
      <c r="F13" s="122">
        <f t="shared" si="10"/>
        <v>0.24070217197262719</v>
      </c>
      <c r="G13" s="122">
        <f t="shared" si="10"/>
        <v>0.21508458207420791</v>
      </c>
      <c r="H13" s="122">
        <f t="shared" si="10"/>
        <v>0.19894444941407996</v>
      </c>
      <c r="I13" s="122">
        <f t="shared" si="10"/>
        <v>0.19600499375780275</v>
      </c>
      <c r="J13" s="122">
        <f t="shared" si="10"/>
        <v>0.1967895045597568</v>
      </c>
      <c r="K13" s="122">
        <f t="shared" si="10"/>
        <v>0.20064221820127934</v>
      </c>
      <c r="L13" s="122">
        <f t="shared" si="10"/>
        <v>0.19795003203074951</v>
      </c>
      <c r="M13" s="122">
        <f t="shared" si="10"/>
        <v>0.19313242886300877</v>
      </c>
      <c r="N13" s="122">
        <f t="shared" si="10"/>
        <v>0.18956764032208553</v>
      </c>
      <c r="O13" s="122">
        <f t="shared" si="10"/>
        <v>0.18821930009610202</v>
      </c>
      <c r="P13" s="122">
        <f t="shared" si="10"/>
        <v>0.18660376915675092</v>
      </c>
      <c r="Q13" s="122">
        <f t="shared" si="10"/>
        <v>0.18441719691391248</v>
      </c>
      <c r="R13" s="122">
        <f t="shared" si="10"/>
        <v>0.18244102096324677</v>
      </c>
      <c r="S13" s="122">
        <f t="shared" si="10"/>
        <v>0.18110834669662029</v>
      </c>
    </row>
    <row r="14" spans="2:28">
      <c r="B14" s="121" t="s">
        <v>27</v>
      </c>
      <c r="C14" s="122">
        <f t="shared" ref="C14" si="11">C7/C$10</f>
        <v>0.63020455534600317</v>
      </c>
      <c r="D14" s="122">
        <f t="shared" ref="D14:R14" si="12">D7/D$10</f>
        <v>0.63520070577856202</v>
      </c>
      <c r="E14" s="122">
        <f t="shared" si="12"/>
        <v>0.65201285993849589</v>
      </c>
      <c r="F14" s="122">
        <f t="shared" si="12"/>
        <v>0.67089821151112439</v>
      </c>
      <c r="G14" s="122">
        <f t="shared" si="12"/>
        <v>0.67709274432225308</v>
      </c>
      <c r="H14" s="122">
        <f t="shared" si="12"/>
        <v>0.66774010794048366</v>
      </c>
      <c r="I14" s="122">
        <f>I7/I$10</f>
        <v>0.65412552491204179</v>
      </c>
      <c r="J14" s="122">
        <f t="shared" si="12"/>
        <v>0.6254066449789345</v>
      </c>
      <c r="K14" s="122">
        <f t="shared" si="12"/>
        <v>0.59922526058258363</v>
      </c>
      <c r="L14" s="122">
        <f t="shared" si="12"/>
        <v>0.58534962795052481</v>
      </c>
      <c r="M14" s="122">
        <f t="shared" si="12"/>
        <v>0.58208668507623962</v>
      </c>
      <c r="N14" s="122">
        <f t="shared" si="12"/>
        <v>0.57696757892748352</v>
      </c>
      <c r="O14" s="122">
        <f t="shared" si="12"/>
        <v>0.56060286430865147</v>
      </c>
      <c r="P14" s="122">
        <f t="shared" si="12"/>
        <v>0.55103381914618976</v>
      </c>
      <c r="Q14" s="122">
        <f t="shared" si="12"/>
        <v>0.5440220466929222</v>
      </c>
      <c r="R14" s="122">
        <f t="shared" si="12"/>
        <v>0.54035165685063524</v>
      </c>
      <c r="S14" s="122">
        <f t="shared" si="10"/>
        <v>0.54069868317560432</v>
      </c>
    </row>
    <row r="15" spans="2:28">
      <c r="B15" s="123" t="s">
        <v>28</v>
      </c>
      <c r="C15" s="122">
        <f t="shared" ref="C15" si="13">C8/C$10</f>
        <v>5.2226896851878715E-2</v>
      </c>
      <c r="D15" s="122">
        <f t="shared" si="10"/>
        <v>5.8467337690981273E-2</v>
      </c>
      <c r="E15" s="122">
        <f t="shared" si="10"/>
        <v>7.3001118255521386E-2</v>
      </c>
      <c r="F15" s="122">
        <f t="shared" si="10"/>
        <v>8.8399616516248475E-2</v>
      </c>
      <c r="G15" s="122">
        <f t="shared" si="10"/>
        <v>0.10782267360353905</v>
      </c>
      <c r="H15" s="122">
        <f t="shared" si="10"/>
        <v>0.13301726451382057</v>
      </c>
      <c r="I15" s="122">
        <f t="shared" si="10"/>
        <v>0.14822381114515945</v>
      </c>
      <c r="J15" s="122">
        <f t="shared" si="10"/>
        <v>0.17020425577302545</v>
      </c>
      <c r="K15" s="122">
        <f t="shared" si="10"/>
        <v>0.200132521216137</v>
      </c>
      <c r="L15" s="122">
        <f t="shared" si="10"/>
        <v>0.21670034001872568</v>
      </c>
      <c r="M15" s="122">
        <f t="shared" si="10"/>
        <v>0.22478088606075158</v>
      </c>
      <c r="N15" s="122">
        <f t="shared" si="10"/>
        <v>0.23346478075043095</v>
      </c>
      <c r="O15" s="122">
        <f t="shared" si="10"/>
        <v>0.25117783559524648</v>
      </c>
      <c r="P15" s="122">
        <f t="shared" si="10"/>
        <v>0.26236241169705932</v>
      </c>
      <c r="Q15" s="122">
        <f t="shared" si="10"/>
        <v>0.27156075639316535</v>
      </c>
      <c r="R15" s="122">
        <f t="shared" si="10"/>
        <v>0.27720732218611799</v>
      </c>
      <c r="S15" s="122">
        <f t="shared" si="10"/>
        <v>0.27819297012777544</v>
      </c>
    </row>
    <row r="16" spans="2:28" ht="26.25" customHeight="1">
      <c r="B16" s="124" t="s">
        <v>182</v>
      </c>
      <c r="C16" s="122">
        <f t="shared" ref="C16" si="14">C9/C$10</f>
        <v>0</v>
      </c>
      <c r="D16" s="122">
        <f t="shared" si="10"/>
        <v>8.0202109315474996E-5</v>
      </c>
      <c r="E16" s="122">
        <f t="shared" si="10"/>
        <v>6.9890970086664803E-5</v>
      </c>
      <c r="F16" s="122">
        <f t="shared" si="10"/>
        <v>0</v>
      </c>
      <c r="G16" s="122">
        <f t="shared" si="10"/>
        <v>0</v>
      </c>
      <c r="H16" s="122">
        <f t="shared" si="10"/>
        <v>2.981781316158273E-4</v>
      </c>
      <c r="I16" s="122">
        <f t="shared" si="10"/>
        <v>1.6456701849960277E-3</v>
      </c>
      <c r="J16" s="122">
        <f t="shared" si="10"/>
        <v>7.5995946882832918E-3</v>
      </c>
      <c r="K16" s="122">
        <f t="shared" si="10"/>
        <v>0</v>
      </c>
      <c r="L16" s="122">
        <f t="shared" si="10"/>
        <v>0</v>
      </c>
      <c r="M16" s="122">
        <f t="shared" si="10"/>
        <v>0</v>
      </c>
      <c r="N16" s="122">
        <f t="shared" si="10"/>
        <v>0</v>
      </c>
      <c r="O16" s="122">
        <f t="shared" si="10"/>
        <v>0</v>
      </c>
      <c r="P16" s="122">
        <f t="shared" si="10"/>
        <v>0</v>
      </c>
      <c r="Q16" s="122">
        <f t="shared" si="10"/>
        <v>0</v>
      </c>
      <c r="R16" s="122">
        <f t="shared" si="10"/>
        <v>0</v>
      </c>
      <c r="S16" s="122">
        <f t="shared" si="10"/>
        <v>0</v>
      </c>
    </row>
    <row r="17" spans="2:19">
      <c r="B17" s="125" t="s">
        <v>183</v>
      </c>
      <c r="C17" s="126">
        <f t="shared" ref="C17" si="15">C10/C$10</f>
        <v>1</v>
      </c>
      <c r="D17" s="126">
        <f t="shared" ref="D17:S17" si="16">D10/D$10</f>
        <v>1</v>
      </c>
      <c r="E17" s="126">
        <f t="shared" si="16"/>
        <v>1</v>
      </c>
      <c r="F17" s="126">
        <f t="shared" si="16"/>
        <v>1</v>
      </c>
      <c r="G17" s="126">
        <f t="shared" si="16"/>
        <v>1</v>
      </c>
      <c r="H17" s="126">
        <f t="shared" si="16"/>
        <v>1</v>
      </c>
      <c r="I17" s="126">
        <f t="shared" si="16"/>
        <v>1</v>
      </c>
      <c r="J17" s="126">
        <f t="shared" si="16"/>
        <v>1</v>
      </c>
      <c r="K17" s="126">
        <f t="shared" si="16"/>
        <v>1</v>
      </c>
      <c r="L17" s="126">
        <f t="shared" si="16"/>
        <v>1</v>
      </c>
      <c r="M17" s="126">
        <f t="shared" si="16"/>
        <v>1</v>
      </c>
      <c r="N17" s="126">
        <f t="shared" si="16"/>
        <v>1</v>
      </c>
      <c r="O17" s="126">
        <f t="shared" si="16"/>
        <v>1</v>
      </c>
      <c r="P17" s="126">
        <f t="shared" si="16"/>
        <v>1</v>
      </c>
      <c r="Q17" s="126">
        <f t="shared" si="16"/>
        <v>1</v>
      </c>
      <c r="R17" s="126">
        <f t="shared" si="16"/>
        <v>1</v>
      </c>
      <c r="S17" s="126">
        <f t="shared" si="16"/>
        <v>1</v>
      </c>
    </row>
    <row r="51" ht="24" customHeight="1"/>
    <row r="66" ht="12" customHeight="1"/>
    <row r="112" ht="12" customHeight="1"/>
  </sheetData>
  <phoneticPr fontId="18"/>
  <pageMargins left="0.7" right="0.7" top="0.75" bottom="0.75" header="0.3" footer="0.3"/>
  <pageSetup paperSize="9" scale="80" orientation="landscape" r:id="rId1"/>
  <rowBreaks count="1" manualBreakCount="1">
    <brk id="47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2:P114"/>
  <sheetViews>
    <sheetView tabSelected="1" topLeftCell="A13" zoomScale="130" zoomScaleNormal="130" zoomScaleSheetLayoutView="115" workbookViewId="0">
      <selection activeCell="J29" sqref="J29"/>
    </sheetView>
  </sheetViews>
  <sheetFormatPr defaultColWidth="9" defaultRowHeight="12"/>
  <cols>
    <col min="1" max="1" width="2.875" style="3" customWidth="1"/>
    <col min="2" max="2" width="30.25" style="3" customWidth="1"/>
    <col min="3" max="11" width="9.375" style="3" customWidth="1"/>
    <col min="12" max="12" width="10.25" style="3" customWidth="1"/>
    <col min="13" max="16" width="9.375" style="3" customWidth="1"/>
    <col min="17" max="17" width="9.875" style="3" customWidth="1"/>
    <col min="18" max="18" width="27.125" style="3" customWidth="1"/>
    <col min="19" max="16384" width="9" style="3"/>
  </cols>
  <sheetData>
    <row r="2" spans="2:16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4" spans="2:16">
      <c r="B4" s="3" t="s">
        <v>1</v>
      </c>
      <c r="E4" s="116"/>
    </row>
    <row r="5" spans="2:16" ht="24">
      <c r="C5" s="50" t="s">
        <v>2</v>
      </c>
      <c r="D5" s="50" t="s">
        <v>3</v>
      </c>
      <c r="E5" s="51" t="s">
        <v>4</v>
      </c>
      <c r="F5" s="51" t="s">
        <v>5</v>
      </c>
      <c r="G5" s="51" t="s">
        <v>6</v>
      </c>
      <c r="H5" s="51" t="s">
        <v>7</v>
      </c>
      <c r="I5" s="51" t="s">
        <v>8</v>
      </c>
      <c r="J5" s="51" t="s">
        <v>9</v>
      </c>
      <c r="K5" s="51" t="s">
        <v>10</v>
      </c>
      <c r="L5" s="51" t="s">
        <v>11</v>
      </c>
      <c r="M5" s="51" t="s">
        <v>12</v>
      </c>
    </row>
    <row r="6" spans="2:16">
      <c r="B6" s="5" t="s">
        <v>13</v>
      </c>
      <c r="C6" s="52">
        <v>35244</v>
      </c>
      <c r="D6" s="52">
        <v>37502</v>
      </c>
      <c r="E6" s="53">
        <v>39239</v>
      </c>
      <c r="F6" s="52">
        <v>40586</v>
      </c>
      <c r="G6" s="52">
        <v>41645</v>
      </c>
      <c r="H6" s="52">
        <v>42349</v>
      </c>
      <c r="I6" s="53">
        <v>42663</v>
      </c>
      <c r="J6" s="52">
        <v>42609</v>
      </c>
      <c r="K6" s="52">
        <v>42464</v>
      </c>
      <c r="L6" s="52">
        <v>42235</v>
      </c>
      <c r="M6" s="52">
        <v>41896</v>
      </c>
    </row>
    <row r="7" spans="2:16">
      <c r="B7" s="5" t="s">
        <v>151</v>
      </c>
      <c r="C7" s="52">
        <v>35244</v>
      </c>
      <c r="D7" s="52">
        <v>37502</v>
      </c>
      <c r="E7" s="53">
        <v>38546</v>
      </c>
      <c r="F7" s="52">
        <v>39389</v>
      </c>
      <c r="G7" s="52">
        <v>40124</v>
      </c>
      <c r="H7" s="52">
        <v>40773</v>
      </c>
      <c r="I7" s="53">
        <v>41250</v>
      </c>
      <c r="J7" s="52">
        <v>41480</v>
      </c>
      <c r="K7" s="52">
        <v>41593</v>
      </c>
      <c r="L7" s="52">
        <v>41664</v>
      </c>
      <c r="M7" s="52">
        <v>41711</v>
      </c>
    </row>
    <row r="8" spans="2:16">
      <c r="B8" s="5" t="s">
        <v>187</v>
      </c>
      <c r="C8" s="53">
        <v>35244</v>
      </c>
      <c r="D8" s="53">
        <v>37502</v>
      </c>
      <c r="E8" s="53">
        <v>40440</v>
      </c>
      <c r="F8" s="53">
        <v>42802</v>
      </c>
      <c r="G8" s="53">
        <v>44741</v>
      </c>
      <c r="H8" s="53">
        <v>46028</v>
      </c>
      <c r="I8" s="53">
        <v>46682</v>
      </c>
      <c r="J8" s="53">
        <v>46732</v>
      </c>
      <c r="K8" s="53">
        <v>46682</v>
      </c>
      <c r="L8" s="53">
        <v>46460</v>
      </c>
      <c r="M8" s="53">
        <v>46006</v>
      </c>
    </row>
    <row r="9" spans="2:16">
      <c r="F9" s="62"/>
      <c r="G9" s="62"/>
      <c r="H9" s="62"/>
      <c r="I9" s="62"/>
      <c r="J9" s="62"/>
      <c r="K9" s="62"/>
      <c r="L9" s="62"/>
      <c r="M9" s="62"/>
    </row>
    <row r="10" spans="2:16">
      <c r="B10" s="127" t="s">
        <v>14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2:16" ht="24" customHeight="1">
      <c r="B11" s="127" t="s">
        <v>15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2:16" ht="25.5" customHeight="1">
      <c r="B12" s="127" t="s">
        <v>16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2:16" ht="25.5" customHeight="1">
      <c r="B13" s="127" t="s">
        <v>188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5" spans="2:16">
      <c r="B15" s="3" t="s">
        <v>181</v>
      </c>
    </row>
    <row r="16" spans="2:16" ht="12" customHeight="1">
      <c r="I16" s="48"/>
      <c r="J16" s="49"/>
      <c r="K16" s="49"/>
    </row>
    <row r="17" spans="9:11">
      <c r="I17" s="49"/>
      <c r="J17" s="49"/>
      <c r="K17" s="49"/>
    </row>
    <row r="18" spans="9:11">
      <c r="I18" s="49"/>
      <c r="J18" s="49"/>
      <c r="K18" s="49"/>
    </row>
    <row r="19" spans="9:11">
      <c r="I19" s="49"/>
      <c r="J19" s="49"/>
      <c r="K19" s="49"/>
    </row>
    <row r="20" spans="9:11">
      <c r="I20" s="49"/>
      <c r="J20" s="49"/>
      <c r="K20" s="49"/>
    </row>
    <row r="21" spans="9:11">
      <c r="I21" s="49"/>
      <c r="J21" s="49"/>
      <c r="K21" s="49"/>
    </row>
    <row r="22" spans="9:11">
      <c r="I22" s="49"/>
      <c r="J22" s="49"/>
      <c r="K22" s="49"/>
    </row>
    <row r="23" spans="9:11">
      <c r="I23" s="49"/>
      <c r="J23" s="49"/>
      <c r="K23" s="49"/>
    </row>
    <row r="24" spans="9:11">
      <c r="I24" s="49"/>
      <c r="J24" s="49"/>
      <c r="K24" s="49"/>
    </row>
    <row r="39" spans="2:16">
      <c r="I39" s="3" t="s">
        <v>17</v>
      </c>
    </row>
    <row r="48" spans="2:16">
      <c r="B48" s="36" t="s">
        <v>18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</row>
    <row r="50" spans="2:13">
      <c r="B50" s="3" t="s">
        <v>19</v>
      </c>
    </row>
    <row r="51" spans="2:13" ht="24" customHeight="1">
      <c r="C51" s="50" t="s">
        <v>2</v>
      </c>
      <c r="D51" s="50" t="s">
        <v>3</v>
      </c>
      <c r="E51" s="51" t="s">
        <v>4</v>
      </c>
      <c r="F51" s="51" t="s">
        <v>5</v>
      </c>
      <c r="G51" s="51" t="s">
        <v>6</v>
      </c>
      <c r="H51" s="51" t="s">
        <v>7</v>
      </c>
      <c r="I51" s="51" t="s">
        <v>8</v>
      </c>
      <c r="J51" s="51" t="s">
        <v>9</v>
      </c>
      <c r="K51" s="51" t="s">
        <v>10</v>
      </c>
      <c r="L51" s="51" t="s">
        <v>11</v>
      </c>
      <c r="M51" s="51" t="s">
        <v>12</v>
      </c>
    </row>
    <row r="52" spans="2:13">
      <c r="B52" s="37" t="s">
        <v>20</v>
      </c>
      <c r="C52" s="6">
        <v>6908</v>
      </c>
      <c r="D52" s="42">
        <v>7380</v>
      </c>
      <c r="E52" s="6">
        <v>8161</v>
      </c>
      <c r="F52" s="6">
        <f>'町独自推計　小数点以下切り捨て'!C56</f>
        <v>8606</v>
      </c>
      <c r="G52" s="6">
        <f>'町独自推計　小数点以下切り捨て'!D56</f>
        <v>8619</v>
      </c>
      <c r="H52" s="6">
        <f>'町独自推計　小数点以下切り捨て'!E56</f>
        <v>8437</v>
      </c>
      <c r="I52" s="42">
        <f>'町独自推計　小数点以下切り捨て'!F56</f>
        <v>8413</v>
      </c>
      <c r="J52" s="6">
        <f>'町独自推計　小数点以下切り捨て'!G56</f>
        <v>8448</v>
      </c>
      <c r="K52" s="6">
        <f>'町独自推計　小数点以下切り捨て'!H56</f>
        <v>8477</v>
      </c>
      <c r="L52" s="6">
        <f>'町独自推計　小数点以下切り捨て'!I56</f>
        <v>8358</v>
      </c>
      <c r="M52" s="6">
        <f>'町独自推計　小数点以下切り捨て'!J56</f>
        <v>8089</v>
      </c>
    </row>
    <row r="53" spans="2:13">
      <c r="B53" s="37" t="s">
        <v>21</v>
      </c>
      <c r="C53" s="6">
        <v>23054</v>
      </c>
      <c r="D53" s="42">
        <v>23454</v>
      </c>
      <c r="E53" s="6">
        <v>24111</v>
      </c>
      <c r="F53" s="6">
        <f>'町独自推計　小数点以下切り捨て'!C57</f>
        <v>25202</v>
      </c>
      <c r="G53" s="6">
        <f>'町独自推計　小数点以下切り捨て'!D57</f>
        <v>26428</v>
      </c>
      <c r="H53" s="6">
        <f>'町独自推計　小数点以下切り捨て'!E57</f>
        <v>27292</v>
      </c>
      <c r="I53" s="42">
        <f>'町独自推計　小数点以下切り捨て'!F57</f>
        <v>27142</v>
      </c>
      <c r="J53" s="6">
        <f>'町独自推計　小数点以下切り捨て'!G57</f>
        <v>26594</v>
      </c>
      <c r="K53" s="6">
        <f>'町独自推計　小数点以下切り捨て'!H57</f>
        <v>25867</v>
      </c>
      <c r="L53" s="6">
        <f>'町独自推計　小数点以下切り捨て'!I57</f>
        <v>25136</v>
      </c>
      <c r="M53" s="6">
        <f>'町独自推計　小数点以下切り捨て'!J57</f>
        <v>24782</v>
      </c>
    </row>
    <row r="54" spans="2:13">
      <c r="B54" s="37" t="s">
        <v>22</v>
      </c>
      <c r="C54" s="6">
        <v>5224</v>
      </c>
      <c r="D54" s="42">
        <v>6383</v>
      </c>
      <c r="E54" s="6">
        <v>7862</v>
      </c>
      <c r="F54" s="6">
        <f>'町独自推計　小数点以下切り捨て'!C58</f>
        <v>8994</v>
      </c>
      <c r="G54" s="6">
        <f>'町独自推計　小数点以下切り捨て'!D58</f>
        <v>9694</v>
      </c>
      <c r="H54" s="6">
        <f>'町独自推計　小数点以下切り捨て'!E58</f>
        <v>10299</v>
      </c>
      <c r="I54" s="42">
        <f>'町独自推計　小数点以下切り捨て'!F58</f>
        <v>11127</v>
      </c>
      <c r="J54" s="6">
        <f>'町独自推計　小数点以下切り捨て'!G58</f>
        <v>11690</v>
      </c>
      <c r="K54" s="6">
        <f>'町独自推計　小数点以下切り捨て'!H58</f>
        <v>12338</v>
      </c>
      <c r="L54" s="6">
        <f>'町独自推計　小数点以下切り捨て'!I58</f>
        <v>12966</v>
      </c>
      <c r="M54" s="6">
        <f>'町独自推計　小数点以下切り捨て'!J58</f>
        <v>13135</v>
      </c>
    </row>
    <row r="55" spans="2:13">
      <c r="B55" s="38" t="s">
        <v>23</v>
      </c>
      <c r="C55" s="6">
        <v>58</v>
      </c>
      <c r="D55" s="42">
        <v>285</v>
      </c>
      <c r="E55" s="6">
        <v>306</v>
      </c>
      <c r="F55" s="6"/>
      <c r="G55" s="6"/>
      <c r="H55" s="6"/>
      <c r="I55" s="42"/>
      <c r="J55" s="6"/>
      <c r="K55" s="6"/>
      <c r="L55" s="6"/>
      <c r="M55" s="6"/>
    </row>
    <row r="56" spans="2:13">
      <c r="B56" s="5" t="s">
        <v>24</v>
      </c>
      <c r="C56" s="6">
        <f>SUM(C52:C55)</f>
        <v>35244</v>
      </c>
      <c r="D56" s="6">
        <f t="shared" ref="D56:E56" si="0">SUM(D52:D55)</f>
        <v>37502</v>
      </c>
      <c r="E56" s="6">
        <f t="shared" si="0"/>
        <v>40440</v>
      </c>
      <c r="F56" s="6">
        <f t="shared" ref="F56:M56" si="1">F8</f>
        <v>42802</v>
      </c>
      <c r="G56" s="6">
        <f t="shared" si="1"/>
        <v>44741</v>
      </c>
      <c r="H56" s="6">
        <f t="shared" si="1"/>
        <v>46028</v>
      </c>
      <c r="I56" s="6">
        <f t="shared" si="1"/>
        <v>46682</v>
      </c>
      <c r="J56" s="6">
        <f t="shared" si="1"/>
        <v>46732</v>
      </c>
      <c r="K56" s="6">
        <f t="shared" si="1"/>
        <v>46682</v>
      </c>
      <c r="L56" s="6">
        <f t="shared" si="1"/>
        <v>46460</v>
      </c>
      <c r="M56" s="6">
        <f t="shared" si="1"/>
        <v>46006</v>
      </c>
    </row>
    <row r="57" spans="2:13" ht="13.5">
      <c r="B57" s="1"/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2:13">
      <c r="B58" s="3" t="s">
        <v>25</v>
      </c>
    </row>
    <row r="59" spans="2:13" ht="24">
      <c r="C59" s="50" t="s">
        <v>2</v>
      </c>
      <c r="D59" s="50" t="s">
        <v>3</v>
      </c>
      <c r="E59" s="51" t="s">
        <v>4</v>
      </c>
      <c r="F59" s="51" t="s">
        <v>5</v>
      </c>
      <c r="G59" s="51" t="s">
        <v>6</v>
      </c>
      <c r="H59" s="51" t="s">
        <v>7</v>
      </c>
      <c r="I59" s="51" t="s">
        <v>8</v>
      </c>
      <c r="J59" s="51" t="s">
        <v>9</v>
      </c>
      <c r="K59" s="51" t="s">
        <v>10</v>
      </c>
      <c r="L59" s="51" t="s">
        <v>11</v>
      </c>
      <c r="M59" s="51" t="s">
        <v>12</v>
      </c>
    </row>
    <row r="60" spans="2:13">
      <c r="B60" s="38" t="s">
        <v>26</v>
      </c>
      <c r="C60" s="43">
        <f t="shared" ref="C60:M60" si="2">C52/C$56</f>
        <v>0.19600499375780275</v>
      </c>
      <c r="D60" s="43">
        <f t="shared" si="2"/>
        <v>0.1967895045597568</v>
      </c>
      <c r="E60" s="43">
        <f t="shared" si="2"/>
        <v>0.20180514342235412</v>
      </c>
      <c r="F60" s="43">
        <f>F52/F$56</f>
        <v>0.20106537077706649</v>
      </c>
      <c r="G60" s="43">
        <f t="shared" si="2"/>
        <v>0.19264209561699561</v>
      </c>
      <c r="H60" s="43">
        <f t="shared" si="2"/>
        <v>0.18330146867124358</v>
      </c>
      <c r="I60" s="43">
        <f t="shared" si="2"/>
        <v>0.18021935649715093</v>
      </c>
      <c r="J60" s="43">
        <f t="shared" si="2"/>
        <v>0.18077548574852351</v>
      </c>
      <c r="K60" s="43">
        <f t="shared" si="2"/>
        <v>0.18159033460434429</v>
      </c>
      <c r="L60" s="43">
        <f t="shared" si="2"/>
        <v>0.17989668532070599</v>
      </c>
      <c r="M60" s="43">
        <f t="shared" si="2"/>
        <v>0.17582489240533844</v>
      </c>
    </row>
    <row r="61" spans="2:13">
      <c r="B61" s="38" t="s">
        <v>27</v>
      </c>
      <c r="C61" s="43">
        <f t="shared" ref="C61:M63" si="3">C53/C$56</f>
        <v>0.65412552491204179</v>
      </c>
      <c r="D61" s="43">
        <f t="shared" si="3"/>
        <v>0.6254066449789345</v>
      </c>
      <c r="E61" s="43">
        <f t="shared" si="3"/>
        <v>0.59621661721068253</v>
      </c>
      <c r="F61" s="43">
        <f t="shared" ref="F61:M62" si="4">F53/F$56</f>
        <v>0.58880426148310827</v>
      </c>
      <c r="G61" s="43">
        <f t="shared" si="4"/>
        <v>0.59068863011555395</v>
      </c>
      <c r="H61" s="43">
        <f t="shared" si="4"/>
        <v>0.59294342574085335</v>
      </c>
      <c r="I61" s="43">
        <f t="shared" si="4"/>
        <v>0.58142324664753009</v>
      </c>
      <c r="J61" s="43">
        <f t="shared" si="4"/>
        <v>0.5690747239578875</v>
      </c>
      <c r="K61" s="43">
        <f t="shared" si="4"/>
        <v>0.55411079216828751</v>
      </c>
      <c r="L61" s="43">
        <f t="shared" si="4"/>
        <v>0.54102453723633237</v>
      </c>
      <c r="M61" s="43">
        <f t="shared" si="4"/>
        <v>0.53866886927792024</v>
      </c>
    </row>
    <row r="62" spans="2:13">
      <c r="B62" s="38" t="s">
        <v>28</v>
      </c>
      <c r="C62" s="43">
        <f t="shared" si="3"/>
        <v>0.14822381114515945</v>
      </c>
      <c r="D62" s="43">
        <f t="shared" si="3"/>
        <v>0.17020425577302545</v>
      </c>
      <c r="E62" s="43">
        <f t="shared" si="3"/>
        <v>0.19441147378832838</v>
      </c>
      <c r="F62" s="43">
        <f t="shared" si="4"/>
        <v>0.21013036773982524</v>
      </c>
      <c r="G62" s="43">
        <f t="shared" si="4"/>
        <v>0.21666927426745045</v>
      </c>
      <c r="H62" s="43">
        <f t="shared" si="4"/>
        <v>0.22375510558790301</v>
      </c>
      <c r="I62" s="43">
        <f t="shared" si="4"/>
        <v>0.23835739685531895</v>
      </c>
      <c r="J62" s="43">
        <f t="shared" si="4"/>
        <v>0.25014979029358897</v>
      </c>
      <c r="K62" s="43">
        <f t="shared" si="4"/>
        <v>0.26429887322736817</v>
      </c>
      <c r="L62" s="43">
        <f t="shared" si="4"/>
        <v>0.27907877744296167</v>
      </c>
      <c r="M62" s="43">
        <f t="shared" si="4"/>
        <v>0.28550623831674127</v>
      </c>
    </row>
    <row r="63" spans="2:13">
      <c r="B63" s="38" t="s">
        <v>23</v>
      </c>
      <c r="C63" s="43">
        <f t="shared" si="3"/>
        <v>1.6456701849960277E-3</v>
      </c>
      <c r="D63" s="43">
        <f t="shared" si="3"/>
        <v>7.5995946882832918E-3</v>
      </c>
      <c r="E63" s="43">
        <f t="shared" si="3"/>
        <v>7.5667655786350145E-3</v>
      </c>
      <c r="F63" s="43">
        <f>F55/F$56</f>
        <v>0</v>
      </c>
      <c r="G63" s="43">
        <f>G55/G$56</f>
        <v>0</v>
      </c>
      <c r="H63" s="43">
        <f t="shared" si="3"/>
        <v>0</v>
      </c>
      <c r="I63" s="43">
        <f t="shared" si="3"/>
        <v>0</v>
      </c>
      <c r="J63" s="43">
        <f t="shared" si="3"/>
        <v>0</v>
      </c>
      <c r="K63" s="43">
        <f t="shared" si="3"/>
        <v>0</v>
      </c>
      <c r="L63" s="43">
        <f t="shared" si="3"/>
        <v>0</v>
      </c>
      <c r="M63" s="43">
        <f t="shared" si="3"/>
        <v>0</v>
      </c>
    </row>
    <row r="64" spans="2:13">
      <c r="B64" s="5" t="s">
        <v>24</v>
      </c>
      <c r="C64" s="43">
        <f>SUM(C60:C63)</f>
        <v>1</v>
      </c>
      <c r="D64" s="43">
        <f t="shared" ref="D64:M64" si="5">SUM(D60:D63)</f>
        <v>1</v>
      </c>
      <c r="E64" s="43">
        <f t="shared" si="5"/>
        <v>1</v>
      </c>
      <c r="F64" s="43">
        <f t="shared" si="5"/>
        <v>1</v>
      </c>
      <c r="G64" s="43">
        <f t="shared" si="5"/>
        <v>1</v>
      </c>
      <c r="H64" s="43">
        <f t="shared" si="5"/>
        <v>1</v>
      </c>
      <c r="I64" s="43">
        <f t="shared" si="5"/>
        <v>1</v>
      </c>
      <c r="J64" s="43">
        <f t="shared" si="5"/>
        <v>1</v>
      </c>
      <c r="K64" s="43">
        <f t="shared" si="5"/>
        <v>1</v>
      </c>
      <c r="L64" s="43">
        <f t="shared" si="5"/>
        <v>1</v>
      </c>
      <c r="M64" s="43">
        <f t="shared" si="5"/>
        <v>1</v>
      </c>
    </row>
    <row r="65" spans="2:14" ht="13.5"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2:14" ht="12" customHeight="1">
      <c r="B66" s="61" t="s">
        <v>150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</row>
    <row r="67" spans="2:14">
      <c r="B67" s="55"/>
    </row>
    <row r="68" spans="2:14">
      <c r="B68" s="3" t="s">
        <v>29</v>
      </c>
    </row>
    <row r="69" spans="2:14" ht="24">
      <c r="B69" s="55"/>
      <c r="C69" s="50" t="s">
        <v>2</v>
      </c>
      <c r="D69" s="50" t="s">
        <v>3</v>
      </c>
      <c r="E69" s="51" t="s">
        <v>4</v>
      </c>
      <c r="F69" s="51" t="s">
        <v>5</v>
      </c>
      <c r="G69" s="51" t="s">
        <v>6</v>
      </c>
      <c r="H69" s="51" t="s">
        <v>7</v>
      </c>
      <c r="I69" s="51" t="s">
        <v>8</v>
      </c>
      <c r="J69" s="51" t="s">
        <v>9</v>
      </c>
      <c r="K69" s="51" t="s">
        <v>10</v>
      </c>
      <c r="L69" s="51" t="s">
        <v>11</v>
      </c>
      <c r="M69" s="51" t="s">
        <v>12</v>
      </c>
    </row>
    <row r="70" spans="2:14">
      <c r="B70" s="38" t="s">
        <v>26</v>
      </c>
      <c r="C70" s="56">
        <f>C52/C$56</f>
        <v>0.19600499375780275</v>
      </c>
      <c r="D70" s="56">
        <f t="shared" ref="D70:M70" si="6">D52/D$56</f>
        <v>0.1967895045597568</v>
      </c>
      <c r="E70" s="56">
        <f t="shared" si="6"/>
        <v>0.20180514342235412</v>
      </c>
      <c r="F70" s="56">
        <f t="shared" si="6"/>
        <v>0.20106537077706649</v>
      </c>
      <c r="G70" s="56">
        <f t="shared" si="6"/>
        <v>0.19264209561699561</v>
      </c>
      <c r="H70" s="56">
        <f t="shared" si="6"/>
        <v>0.18330146867124358</v>
      </c>
      <c r="I70" s="56">
        <f t="shared" si="6"/>
        <v>0.18021935649715093</v>
      </c>
      <c r="J70" s="56">
        <f t="shared" si="6"/>
        <v>0.18077548574852351</v>
      </c>
      <c r="K70" s="56">
        <f t="shared" si="6"/>
        <v>0.18159033460434429</v>
      </c>
      <c r="L70" s="56">
        <f t="shared" si="6"/>
        <v>0.17989668532070599</v>
      </c>
      <c r="M70" s="56">
        <f t="shared" si="6"/>
        <v>0.17582489240533844</v>
      </c>
    </row>
    <row r="71" spans="2:14">
      <c r="B71" s="38" t="s">
        <v>27</v>
      </c>
      <c r="C71" s="56">
        <f t="shared" ref="C71:M74" si="7">C53/C$56</f>
        <v>0.65412552491204179</v>
      </c>
      <c r="D71" s="56">
        <f t="shared" si="7"/>
        <v>0.6254066449789345</v>
      </c>
      <c r="E71" s="56">
        <f t="shared" si="7"/>
        <v>0.59621661721068253</v>
      </c>
      <c r="F71" s="56">
        <f t="shared" si="7"/>
        <v>0.58880426148310827</v>
      </c>
      <c r="G71" s="56">
        <f t="shared" si="7"/>
        <v>0.59068863011555395</v>
      </c>
      <c r="H71" s="56">
        <f t="shared" si="7"/>
        <v>0.59294342574085335</v>
      </c>
      <c r="I71" s="56">
        <f t="shared" si="7"/>
        <v>0.58142324664753009</v>
      </c>
      <c r="J71" s="56">
        <f t="shared" si="7"/>
        <v>0.5690747239578875</v>
      </c>
      <c r="K71" s="56">
        <f t="shared" si="7"/>
        <v>0.55411079216828751</v>
      </c>
      <c r="L71" s="56">
        <f t="shared" si="7"/>
        <v>0.54102453723633237</v>
      </c>
      <c r="M71" s="56">
        <f t="shared" si="7"/>
        <v>0.53866886927792024</v>
      </c>
    </row>
    <row r="72" spans="2:14">
      <c r="B72" s="38" t="s">
        <v>28</v>
      </c>
      <c r="C72" s="56">
        <f t="shared" si="7"/>
        <v>0.14822381114515945</v>
      </c>
      <c r="D72" s="56">
        <f t="shared" si="7"/>
        <v>0.17020425577302545</v>
      </c>
      <c r="E72" s="56">
        <f t="shared" si="7"/>
        <v>0.19441147378832838</v>
      </c>
      <c r="F72" s="56">
        <f t="shared" si="7"/>
        <v>0.21013036773982524</v>
      </c>
      <c r="G72" s="56">
        <f t="shared" si="7"/>
        <v>0.21666927426745045</v>
      </c>
      <c r="H72" s="56">
        <f t="shared" si="7"/>
        <v>0.22375510558790301</v>
      </c>
      <c r="I72" s="56">
        <f t="shared" si="7"/>
        <v>0.23835739685531895</v>
      </c>
      <c r="J72" s="56">
        <f t="shared" si="7"/>
        <v>0.25014979029358897</v>
      </c>
      <c r="K72" s="56">
        <f t="shared" si="7"/>
        <v>0.26429887322736817</v>
      </c>
      <c r="L72" s="56">
        <f t="shared" si="7"/>
        <v>0.27907877744296167</v>
      </c>
      <c r="M72" s="56">
        <f t="shared" si="7"/>
        <v>0.28550623831674127</v>
      </c>
    </row>
    <row r="73" spans="2:14">
      <c r="B73" s="38" t="s">
        <v>23</v>
      </c>
      <c r="C73" s="56">
        <f t="shared" si="7"/>
        <v>1.6456701849960277E-3</v>
      </c>
      <c r="D73" s="56">
        <f t="shared" si="7"/>
        <v>7.5995946882832918E-3</v>
      </c>
      <c r="E73" s="56">
        <f t="shared" si="7"/>
        <v>7.5667655786350145E-3</v>
      </c>
      <c r="F73" s="56">
        <f t="shared" si="7"/>
        <v>0</v>
      </c>
      <c r="G73" s="56">
        <f t="shared" si="7"/>
        <v>0</v>
      </c>
      <c r="H73" s="56">
        <f t="shared" si="7"/>
        <v>0</v>
      </c>
      <c r="I73" s="56">
        <f t="shared" si="7"/>
        <v>0</v>
      </c>
      <c r="J73" s="56">
        <f t="shared" si="7"/>
        <v>0</v>
      </c>
      <c r="K73" s="56">
        <f t="shared" si="7"/>
        <v>0</v>
      </c>
      <c r="L73" s="56">
        <f t="shared" si="7"/>
        <v>0</v>
      </c>
      <c r="M73" s="56">
        <f t="shared" si="7"/>
        <v>0</v>
      </c>
    </row>
    <row r="74" spans="2:14">
      <c r="B74" s="5" t="s">
        <v>24</v>
      </c>
      <c r="C74" s="56">
        <f t="shared" si="7"/>
        <v>1</v>
      </c>
      <c r="D74" s="56">
        <f t="shared" si="7"/>
        <v>1</v>
      </c>
      <c r="E74" s="56">
        <f t="shared" si="7"/>
        <v>1</v>
      </c>
      <c r="F74" s="56">
        <f t="shared" si="7"/>
        <v>1</v>
      </c>
      <c r="G74" s="56">
        <f t="shared" si="7"/>
        <v>1</v>
      </c>
      <c r="H74" s="56">
        <f t="shared" si="7"/>
        <v>1</v>
      </c>
      <c r="I74" s="56">
        <f t="shared" si="7"/>
        <v>1</v>
      </c>
      <c r="J74" s="56">
        <f t="shared" si="7"/>
        <v>1</v>
      </c>
      <c r="K74" s="56">
        <f t="shared" si="7"/>
        <v>1</v>
      </c>
      <c r="L74" s="56">
        <f t="shared" si="7"/>
        <v>1</v>
      </c>
      <c r="M74" s="56">
        <f t="shared" si="7"/>
        <v>1</v>
      </c>
    </row>
    <row r="102" spans="2:16" ht="24">
      <c r="B102" s="100"/>
      <c r="C102" s="101" t="s">
        <v>169</v>
      </c>
      <c r="D102" s="101" t="s">
        <v>170</v>
      </c>
      <c r="E102" s="101" t="s">
        <v>171</v>
      </c>
      <c r="F102" s="101" t="s">
        <v>172</v>
      </c>
      <c r="G102" s="101" t="s">
        <v>173</v>
      </c>
      <c r="H102" s="101" t="s">
        <v>174</v>
      </c>
      <c r="I102" s="102" t="s">
        <v>175</v>
      </c>
      <c r="J102" s="102" t="s">
        <v>176</v>
      </c>
      <c r="K102" s="102" t="s">
        <v>177</v>
      </c>
      <c r="L102" s="102" t="s">
        <v>178</v>
      </c>
      <c r="M102" s="102" t="s">
        <v>179</v>
      </c>
      <c r="N102" s="51" t="s">
        <v>184</v>
      </c>
      <c r="O102" s="51" t="s">
        <v>185</v>
      </c>
      <c r="P102" s="51" t="s">
        <v>186</v>
      </c>
    </row>
    <row r="103" spans="2:16">
      <c r="B103" s="107" t="s">
        <v>26</v>
      </c>
      <c r="C103" s="106">
        <v>7281</v>
      </c>
      <c r="D103" s="106">
        <v>6904</v>
      </c>
      <c r="E103" s="106">
        <v>6672</v>
      </c>
      <c r="F103" s="106">
        <v>6908</v>
      </c>
      <c r="G103" s="106">
        <v>7380</v>
      </c>
      <c r="H103" s="106">
        <v>8161</v>
      </c>
      <c r="I103" s="106">
        <v>8606</v>
      </c>
      <c r="J103" s="106">
        <v>8619</v>
      </c>
      <c r="K103" s="106">
        <v>8437</v>
      </c>
      <c r="L103" s="106">
        <v>8413</v>
      </c>
      <c r="M103" s="106">
        <v>8448</v>
      </c>
      <c r="N103" s="6">
        <v>8477</v>
      </c>
      <c r="O103" s="6">
        <v>8358</v>
      </c>
      <c r="P103" s="6">
        <v>8089</v>
      </c>
    </row>
    <row r="104" spans="2:16">
      <c r="B104" s="107" t="s">
        <v>27</v>
      </c>
      <c r="C104" s="106">
        <v>20294</v>
      </c>
      <c r="D104" s="106">
        <v>21734</v>
      </c>
      <c r="E104" s="106">
        <v>22394</v>
      </c>
      <c r="F104" s="106">
        <v>23054</v>
      </c>
      <c r="G104" s="106">
        <v>23454</v>
      </c>
      <c r="H104" s="106">
        <v>24111</v>
      </c>
      <c r="I104" s="106">
        <v>25202</v>
      </c>
      <c r="J104" s="106">
        <v>26428</v>
      </c>
      <c r="K104" s="106">
        <v>27292</v>
      </c>
      <c r="L104" s="106">
        <v>27142</v>
      </c>
      <c r="M104" s="106">
        <v>26594</v>
      </c>
      <c r="N104" s="6">
        <v>25867</v>
      </c>
      <c r="O104" s="6">
        <v>25136</v>
      </c>
      <c r="P104" s="6">
        <v>24782</v>
      </c>
    </row>
    <row r="105" spans="2:16">
      <c r="B105" s="110" t="s">
        <v>28</v>
      </c>
      <c r="C105" s="105">
        <v>2674</v>
      </c>
      <c r="D105" s="105">
        <v>3461</v>
      </c>
      <c r="E105" s="105">
        <v>4461</v>
      </c>
      <c r="F105" s="105">
        <v>5224</v>
      </c>
      <c r="G105" s="105">
        <v>6383</v>
      </c>
      <c r="H105" s="105">
        <v>7862</v>
      </c>
      <c r="I105" s="105">
        <v>8994</v>
      </c>
      <c r="J105" s="105">
        <v>9694</v>
      </c>
      <c r="K105" s="105">
        <v>10299</v>
      </c>
      <c r="L105" s="105">
        <v>11127</v>
      </c>
      <c r="M105" s="105">
        <v>11690</v>
      </c>
      <c r="N105" s="6">
        <v>12338</v>
      </c>
      <c r="O105" s="6">
        <v>12966</v>
      </c>
      <c r="P105" s="6">
        <v>13135</v>
      </c>
    </row>
    <row r="106" spans="2:16">
      <c r="B106" s="103" t="s">
        <v>182</v>
      </c>
      <c r="C106" s="105"/>
      <c r="D106" s="105"/>
      <c r="E106" s="105">
        <v>10</v>
      </c>
      <c r="F106" s="105">
        <v>58</v>
      </c>
      <c r="G106" s="105">
        <v>285</v>
      </c>
      <c r="H106" s="105">
        <v>306</v>
      </c>
      <c r="I106" s="105"/>
      <c r="J106" s="105"/>
      <c r="K106" s="105"/>
      <c r="L106" s="105"/>
      <c r="M106" s="105"/>
      <c r="N106" s="105"/>
      <c r="O106" s="105"/>
      <c r="P106" s="105"/>
    </row>
    <row r="107" spans="2:16">
      <c r="B107" s="113" t="s">
        <v>180</v>
      </c>
      <c r="C107" s="104">
        <f t="shared" ref="C107:M107" si="8">SUM(C103:C106)</f>
        <v>30249</v>
      </c>
      <c r="D107" s="104">
        <f t="shared" si="8"/>
        <v>32099</v>
      </c>
      <c r="E107" s="104">
        <f t="shared" si="8"/>
        <v>33537</v>
      </c>
      <c r="F107" s="104">
        <f t="shared" si="8"/>
        <v>35244</v>
      </c>
      <c r="G107" s="104">
        <f t="shared" si="8"/>
        <v>37502</v>
      </c>
      <c r="H107" s="104">
        <f t="shared" si="8"/>
        <v>40440</v>
      </c>
      <c r="I107" s="104">
        <f t="shared" si="8"/>
        <v>42802</v>
      </c>
      <c r="J107" s="104">
        <f t="shared" si="8"/>
        <v>44741</v>
      </c>
      <c r="K107" s="104">
        <f t="shared" si="8"/>
        <v>46028</v>
      </c>
      <c r="L107" s="104">
        <f t="shared" si="8"/>
        <v>46682</v>
      </c>
      <c r="M107" s="104">
        <f t="shared" si="8"/>
        <v>46732</v>
      </c>
      <c r="N107" s="6">
        <v>46682</v>
      </c>
      <c r="O107" s="6">
        <v>46460</v>
      </c>
      <c r="P107" s="6">
        <v>46006</v>
      </c>
    </row>
    <row r="109" spans="2:16" ht="16.5">
      <c r="B109" s="117"/>
      <c r="C109" s="118" t="s">
        <v>169</v>
      </c>
      <c r="D109" s="118" t="s">
        <v>170</v>
      </c>
      <c r="E109" s="118" t="s">
        <v>171</v>
      </c>
      <c r="F109" s="118" t="s">
        <v>172</v>
      </c>
      <c r="G109" s="118" t="s">
        <v>173</v>
      </c>
      <c r="H109" s="118" t="s">
        <v>174</v>
      </c>
      <c r="I109" s="118" t="s">
        <v>189</v>
      </c>
      <c r="J109" s="118" t="s">
        <v>190</v>
      </c>
      <c r="K109" s="118" t="s">
        <v>191</v>
      </c>
      <c r="L109" s="119" t="s">
        <v>192</v>
      </c>
      <c r="M109" s="119" t="s">
        <v>193</v>
      </c>
      <c r="N109" s="119" t="s">
        <v>194</v>
      </c>
      <c r="O109" s="119" t="s">
        <v>195</v>
      </c>
      <c r="P109" s="119" t="s">
        <v>196</v>
      </c>
    </row>
    <row r="110" spans="2:16">
      <c r="B110" s="121" t="s">
        <v>26</v>
      </c>
      <c r="C110" s="122">
        <f>C103/C$107</f>
        <v>0.24070217197262719</v>
      </c>
      <c r="D110" s="122">
        <f t="shared" ref="D110:P110" si="9">D103/D$107</f>
        <v>0.21508458207420791</v>
      </c>
      <c r="E110" s="122">
        <f t="shared" si="9"/>
        <v>0.19894444941407996</v>
      </c>
      <c r="F110" s="122">
        <f t="shared" si="9"/>
        <v>0.19600499375780275</v>
      </c>
      <c r="G110" s="122">
        <f t="shared" si="9"/>
        <v>0.1967895045597568</v>
      </c>
      <c r="H110" s="122">
        <f t="shared" si="9"/>
        <v>0.20180514342235412</v>
      </c>
      <c r="I110" s="122">
        <f t="shared" si="9"/>
        <v>0.20106537077706649</v>
      </c>
      <c r="J110" s="122">
        <f t="shared" si="9"/>
        <v>0.19264209561699561</v>
      </c>
      <c r="K110" s="122">
        <f t="shared" si="9"/>
        <v>0.18330146867124358</v>
      </c>
      <c r="L110" s="122">
        <f t="shared" si="9"/>
        <v>0.18021935649715093</v>
      </c>
      <c r="M110" s="122">
        <f t="shared" si="9"/>
        <v>0.18077548574852351</v>
      </c>
      <c r="N110" s="122">
        <f t="shared" si="9"/>
        <v>0.18159033460434429</v>
      </c>
      <c r="O110" s="122">
        <f t="shared" si="9"/>
        <v>0.17989668532070599</v>
      </c>
      <c r="P110" s="122">
        <f t="shared" si="9"/>
        <v>0.17582489240533844</v>
      </c>
    </row>
    <row r="111" spans="2:16">
      <c r="B111" s="121" t="s">
        <v>27</v>
      </c>
      <c r="C111" s="122">
        <f t="shared" ref="C111:P114" si="10">C104/C$107</f>
        <v>0.67089821151112439</v>
      </c>
      <c r="D111" s="122">
        <f t="shared" si="10"/>
        <v>0.67709274432225308</v>
      </c>
      <c r="E111" s="122">
        <f t="shared" si="10"/>
        <v>0.66774010794048366</v>
      </c>
      <c r="F111" s="122">
        <f t="shared" si="10"/>
        <v>0.65412552491204179</v>
      </c>
      <c r="G111" s="122">
        <f t="shared" si="10"/>
        <v>0.6254066449789345</v>
      </c>
      <c r="H111" s="122">
        <f t="shared" si="10"/>
        <v>0.59621661721068253</v>
      </c>
      <c r="I111" s="122">
        <f t="shared" si="10"/>
        <v>0.58880426148310827</v>
      </c>
      <c r="J111" s="122">
        <f t="shared" si="10"/>
        <v>0.59068863011555395</v>
      </c>
      <c r="K111" s="122">
        <f t="shared" si="10"/>
        <v>0.59294342574085335</v>
      </c>
      <c r="L111" s="122">
        <f t="shared" si="10"/>
        <v>0.58142324664753009</v>
      </c>
      <c r="M111" s="122">
        <f t="shared" si="10"/>
        <v>0.5690747239578875</v>
      </c>
      <c r="N111" s="122">
        <f t="shared" si="10"/>
        <v>0.55411079216828751</v>
      </c>
      <c r="O111" s="122">
        <f t="shared" si="10"/>
        <v>0.54102453723633237</v>
      </c>
      <c r="P111" s="122">
        <f t="shared" si="10"/>
        <v>0.53866886927792024</v>
      </c>
    </row>
    <row r="112" spans="2:16">
      <c r="B112" s="123" t="s">
        <v>28</v>
      </c>
      <c r="C112" s="122">
        <f t="shared" si="10"/>
        <v>8.8399616516248475E-2</v>
      </c>
      <c r="D112" s="122">
        <f t="shared" si="10"/>
        <v>0.10782267360353905</v>
      </c>
      <c r="E112" s="122">
        <f t="shared" si="10"/>
        <v>0.13301726451382057</v>
      </c>
      <c r="F112" s="122">
        <f t="shared" si="10"/>
        <v>0.14822381114515945</v>
      </c>
      <c r="G112" s="122">
        <f t="shared" si="10"/>
        <v>0.17020425577302545</v>
      </c>
      <c r="H112" s="122">
        <f t="shared" si="10"/>
        <v>0.19441147378832838</v>
      </c>
      <c r="I112" s="122">
        <f t="shared" si="10"/>
        <v>0.21013036773982524</v>
      </c>
      <c r="J112" s="122">
        <f t="shared" si="10"/>
        <v>0.21666927426745045</v>
      </c>
      <c r="K112" s="122">
        <f t="shared" si="10"/>
        <v>0.22375510558790301</v>
      </c>
      <c r="L112" s="122">
        <f t="shared" si="10"/>
        <v>0.23835739685531895</v>
      </c>
      <c r="M112" s="122">
        <f t="shared" si="10"/>
        <v>0.25014979029358897</v>
      </c>
      <c r="N112" s="122">
        <f t="shared" si="10"/>
        <v>0.26429887322736817</v>
      </c>
      <c r="O112" s="122">
        <f t="shared" si="10"/>
        <v>0.27907877744296167</v>
      </c>
      <c r="P112" s="122">
        <f t="shared" si="10"/>
        <v>0.28550623831674127</v>
      </c>
    </row>
    <row r="113" spans="2:16" ht="26.25" customHeight="1">
      <c r="B113" s="124" t="s">
        <v>182</v>
      </c>
      <c r="C113" s="122">
        <f t="shared" si="10"/>
        <v>0</v>
      </c>
      <c r="D113" s="122">
        <f t="shared" si="10"/>
        <v>0</v>
      </c>
      <c r="E113" s="122">
        <f t="shared" si="10"/>
        <v>2.981781316158273E-4</v>
      </c>
      <c r="F113" s="122">
        <f t="shared" si="10"/>
        <v>1.6456701849960277E-3</v>
      </c>
      <c r="G113" s="122">
        <f t="shared" si="10"/>
        <v>7.5995946882832918E-3</v>
      </c>
      <c r="H113" s="122">
        <f t="shared" si="10"/>
        <v>7.5667655786350145E-3</v>
      </c>
      <c r="I113" s="122">
        <f t="shared" si="10"/>
        <v>0</v>
      </c>
      <c r="J113" s="122">
        <f t="shared" si="10"/>
        <v>0</v>
      </c>
      <c r="K113" s="122">
        <f t="shared" si="10"/>
        <v>0</v>
      </c>
      <c r="L113" s="122">
        <f t="shared" si="10"/>
        <v>0</v>
      </c>
      <c r="M113" s="122">
        <f t="shared" si="10"/>
        <v>0</v>
      </c>
      <c r="N113" s="122">
        <f t="shared" si="10"/>
        <v>0</v>
      </c>
      <c r="O113" s="122">
        <f t="shared" si="10"/>
        <v>0</v>
      </c>
      <c r="P113" s="122">
        <f t="shared" si="10"/>
        <v>0</v>
      </c>
    </row>
    <row r="114" spans="2:16">
      <c r="B114" s="125" t="s">
        <v>183</v>
      </c>
      <c r="C114" s="126">
        <f t="shared" si="10"/>
        <v>1</v>
      </c>
      <c r="D114" s="126">
        <f t="shared" si="10"/>
        <v>1</v>
      </c>
      <c r="E114" s="126">
        <f t="shared" si="10"/>
        <v>1</v>
      </c>
      <c r="F114" s="126">
        <f t="shared" si="10"/>
        <v>1</v>
      </c>
      <c r="G114" s="126">
        <f t="shared" si="10"/>
        <v>1</v>
      </c>
      <c r="H114" s="126">
        <f t="shared" si="10"/>
        <v>1</v>
      </c>
      <c r="I114" s="126">
        <f t="shared" si="10"/>
        <v>1</v>
      </c>
      <c r="J114" s="126">
        <f t="shared" si="10"/>
        <v>1</v>
      </c>
      <c r="K114" s="126">
        <f t="shared" si="10"/>
        <v>1</v>
      </c>
      <c r="L114" s="126">
        <f t="shared" si="10"/>
        <v>1</v>
      </c>
      <c r="M114" s="126">
        <f t="shared" si="10"/>
        <v>1</v>
      </c>
      <c r="N114" s="126">
        <f t="shared" si="10"/>
        <v>1</v>
      </c>
      <c r="O114" s="126">
        <f t="shared" si="10"/>
        <v>1</v>
      </c>
      <c r="P114" s="126">
        <f t="shared" si="10"/>
        <v>1</v>
      </c>
    </row>
  </sheetData>
  <mergeCells count="4">
    <mergeCell ref="B10:M10"/>
    <mergeCell ref="B12:M12"/>
    <mergeCell ref="B11:M11"/>
    <mergeCell ref="B13:M13"/>
  </mergeCells>
  <phoneticPr fontId="18"/>
  <pageMargins left="0.7" right="0.7" top="0.75" bottom="0.75" header="0.3" footer="0.3"/>
  <pageSetup paperSize="9" scale="80" orientation="landscape" r:id="rId1"/>
  <rowBreaks count="1" manualBreakCount="1">
    <brk id="47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B0D53-D048-4C81-973B-AAA2C190C056}">
  <dimension ref="A1:Y490"/>
  <sheetViews>
    <sheetView zoomScale="75" zoomScaleNormal="75" workbookViewId="0">
      <selection activeCell="C33" sqref="C33"/>
    </sheetView>
  </sheetViews>
  <sheetFormatPr defaultColWidth="9" defaultRowHeight="13.5"/>
  <cols>
    <col min="1" max="1" width="30.625" style="64" customWidth="1"/>
    <col min="2" max="12" width="10.625" style="64" customWidth="1"/>
    <col min="13" max="16384" width="9" style="64"/>
  </cols>
  <sheetData>
    <row r="1" spans="1:12">
      <c r="A1" s="63" t="s">
        <v>30</v>
      </c>
      <c r="B1" s="63" t="s">
        <v>31</v>
      </c>
      <c r="C1" s="63" t="s">
        <v>32</v>
      </c>
      <c r="D1" s="63" t="s">
        <v>33</v>
      </c>
      <c r="E1" s="63" t="s">
        <v>34</v>
      </c>
      <c r="G1" s="65" t="s">
        <v>35</v>
      </c>
      <c r="H1" s="65"/>
      <c r="I1" s="65"/>
      <c r="J1" s="65"/>
      <c r="K1" s="65"/>
      <c r="L1" s="65"/>
    </row>
    <row r="2" spans="1:12">
      <c r="A2" s="63">
        <v>1786</v>
      </c>
      <c r="B2" s="63">
        <v>47</v>
      </c>
      <c r="C2" s="63" t="s">
        <v>36</v>
      </c>
      <c r="D2" s="63">
        <v>47350</v>
      </c>
      <c r="E2" s="63" t="s">
        <v>37</v>
      </c>
      <c r="G2" s="65" t="s">
        <v>38</v>
      </c>
      <c r="H2" s="65"/>
      <c r="I2" s="65"/>
      <c r="J2" s="65"/>
      <c r="K2" s="65"/>
      <c r="L2" s="65"/>
    </row>
    <row r="3" spans="1:12">
      <c r="B3" s="63"/>
      <c r="C3" s="63"/>
      <c r="G3" s="65" t="s">
        <v>39</v>
      </c>
      <c r="H3" s="65"/>
      <c r="I3" s="65"/>
      <c r="J3" s="65"/>
      <c r="K3" s="65"/>
      <c r="L3" s="65"/>
    </row>
    <row r="4" spans="1:12">
      <c r="A4" s="64" t="s">
        <v>40</v>
      </c>
      <c r="B4" s="63"/>
      <c r="C4" s="63"/>
    </row>
    <row r="6" spans="1:12">
      <c r="A6" s="1" t="s">
        <v>41</v>
      </c>
      <c r="B6" s="65" t="s">
        <v>42</v>
      </c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>
      <c r="A7" s="1"/>
    </row>
    <row r="8" spans="1:12">
      <c r="A8" s="64" t="s">
        <v>43</v>
      </c>
    </row>
    <row r="9" spans="1:12">
      <c r="A9" s="1"/>
      <c r="B9" s="66">
        <v>2020</v>
      </c>
      <c r="C9" s="66">
        <v>2025</v>
      </c>
      <c r="D9" s="66">
        <v>2030</v>
      </c>
      <c r="E9" s="66">
        <v>2035</v>
      </c>
      <c r="F9" s="66">
        <v>2040</v>
      </c>
      <c r="G9" s="66">
        <v>2045</v>
      </c>
      <c r="H9" s="66">
        <v>2050</v>
      </c>
      <c r="I9" s="66">
        <v>2055</v>
      </c>
      <c r="J9" s="66">
        <v>2060</v>
      </c>
      <c r="K9" s="66">
        <v>2065</v>
      </c>
      <c r="L9" s="66">
        <v>2070</v>
      </c>
    </row>
    <row r="10" spans="1:12">
      <c r="A10" s="1" t="s">
        <v>44</v>
      </c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2">
      <c r="A11" s="1" t="s">
        <v>45</v>
      </c>
      <c r="B11" s="67"/>
      <c r="C11" s="69">
        <v>2.3669750887004906</v>
      </c>
      <c r="D11" s="69">
        <v>2.4255323367019388</v>
      </c>
      <c r="E11" s="69">
        <v>2.4089916040013875</v>
      </c>
      <c r="F11" s="69">
        <v>2.3723475112766517</v>
      </c>
      <c r="G11" s="69">
        <v>2.3540387692149598</v>
      </c>
      <c r="H11" s="69">
        <v>2.3779232251577107</v>
      </c>
      <c r="I11" s="70">
        <v>2.3973787406770866</v>
      </c>
      <c r="J11" s="70">
        <v>2.429781298703066</v>
      </c>
      <c r="K11" s="70">
        <v>2.4342801502071616</v>
      </c>
      <c r="L11" s="70">
        <v>2.4130384739399195</v>
      </c>
    </row>
    <row r="12" spans="1:12">
      <c r="A12" s="1" t="s">
        <v>46</v>
      </c>
      <c r="B12" s="67"/>
      <c r="C12" s="69">
        <v>7.4339669871246565</v>
      </c>
      <c r="D12" s="69">
        <v>7.37580154082998</v>
      </c>
      <c r="E12" s="69">
        <v>7.1696178690517476</v>
      </c>
      <c r="F12" s="69">
        <v>7.0475536547936901</v>
      </c>
      <c r="G12" s="69">
        <v>7.0532996830410779</v>
      </c>
      <c r="H12" s="69">
        <v>7.1248635959781597</v>
      </c>
      <c r="I12" s="69">
        <v>7.1831572754369635</v>
      </c>
      <c r="J12" s="69">
        <v>7.2802435916196737</v>
      </c>
      <c r="K12" s="69">
        <v>7.2937232965008585</v>
      </c>
      <c r="L12" s="69">
        <v>7.2300778245390855</v>
      </c>
    </row>
    <row r="13" spans="1:12">
      <c r="A13" s="1" t="s">
        <v>47</v>
      </c>
      <c r="B13" s="67"/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</row>
    <row r="14" spans="1:12">
      <c r="A14" s="1" t="s">
        <v>48</v>
      </c>
      <c r="B14" s="67"/>
      <c r="C14" s="69">
        <v>0.31840000000000002</v>
      </c>
      <c r="D14" s="69">
        <v>0.32884999999999998</v>
      </c>
      <c r="E14" s="69">
        <v>0.33600000000000002</v>
      </c>
      <c r="F14" s="69">
        <v>0.33661999999999997</v>
      </c>
      <c r="G14" s="69">
        <v>0.33374999999999999</v>
      </c>
      <c r="H14" s="69">
        <v>0.33374999999999999</v>
      </c>
      <c r="I14" s="70">
        <v>0.33374999999999999</v>
      </c>
      <c r="J14" s="70">
        <v>0.33374999999999999</v>
      </c>
      <c r="K14" s="70">
        <v>0.33374999999999999</v>
      </c>
      <c r="L14" s="70">
        <v>0.33374999999999999</v>
      </c>
    </row>
    <row r="15" spans="1:12">
      <c r="A15" s="1"/>
    </row>
    <row r="16" spans="1:12">
      <c r="A16" s="64" t="s">
        <v>49</v>
      </c>
    </row>
    <row r="17" spans="1:12">
      <c r="A17" s="1"/>
      <c r="B17" s="66">
        <v>2020</v>
      </c>
      <c r="C17" s="66">
        <v>2025</v>
      </c>
      <c r="D17" s="66">
        <v>2030</v>
      </c>
      <c r="E17" s="66">
        <v>2035</v>
      </c>
      <c r="F17" s="66">
        <v>2040</v>
      </c>
      <c r="G17" s="66">
        <v>2045</v>
      </c>
      <c r="H17" s="66">
        <v>2050</v>
      </c>
      <c r="I17" s="66">
        <v>2055</v>
      </c>
      <c r="J17" s="66">
        <v>2060</v>
      </c>
      <c r="K17" s="66">
        <v>2065</v>
      </c>
      <c r="L17" s="66">
        <v>2070</v>
      </c>
    </row>
    <row r="18" spans="1:12">
      <c r="A18" s="1" t="s">
        <v>44</v>
      </c>
      <c r="B18" s="72">
        <v>2.218</v>
      </c>
      <c r="C18" s="68">
        <v>2.218</v>
      </c>
      <c r="D18" s="68">
        <v>2.218</v>
      </c>
      <c r="E18" s="68">
        <v>2.218</v>
      </c>
      <c r="F18" s="68">
        <v>2.218</v>
      </c>
      <c r="G18" s="68">
        <v>2.218</v>
      </c>
      <c r="H18" s="68">
        <v>2.218</v>
      </c>
      <c r="I18" s="68">
        <v>2.218</v>
      </c>
      <c r="J18" s="68">
        <v>2.218</v>
      </c>
      <c r="K18" s="68">
        <v>2.218</v>
      </c>
      <c r="L18" s="68">
        <v>2.218</v>
      </c>
    </row>
    <row r="19" spans="1:12">
      <c r="A19" s="1" t="s">
        <v>50</v>
      </c>
      <c r="B19" s="72">
        <v>4.8499999999999995E-2</v>
      </c>
      <c r="C19" s="73">
        <v>4.8499999999999995E-2</v>
      </c>
      <c r="D19" s="73">
        <v>4.8499999999999995E-2</v>
      </c>
      <c r="E19" s="73">
        <v>4.8499999999999995E-2</v>
      </c>
      <c r="F19" s="73">
        <v>4.8499999999999995E-2</v>
      </c>
      <c r="G19" s="73">
        <v>4.8499999999999995E-2</v>
      </c>
      <c r="H19" s="73">
        <v>4.8499999999999995E-2</v>
      </c>
      <c r="I19" s="73">
        <v>4.8499999999999995E-2</v>
      </c>
      <c r="J19" s="73">
        <v>4.8499999999999995E-2</v>
      </c>
      <c r="K19" s="73">
        <v>4.8499999999999995E-2</v>
      </c>
      <c r="L19" s="73">
        <v>4.8499999999999995E-2</v>
      </c>
    </row>
    <row r="20" spans="1:12">
      <c r="A20" s="1" t="s">
        <v>51</v>
      </c>
      <c r="B20" s="72">
        <v>0.32200000000000001</v>
      </c>
      <c r="C20" s="73">
        <v>0.32200000000000001</v>
      </c>
      <c r="D20" s="73">
        <v>0.32200000000000001</v>
      </c>
      <c r="E20" s="73">
        <v>0.32200000000000001</v>
      </c>
      <c r="F20" s="73">
        <v>0.32200000000000001</v>
      </c>
      <c r="G20" s="73">
        <v>0.32200000000000001</v>
      </c>
      <c r="H20" s="73">
        <v>0.32200000000000001</v>
      </c>
      <c r="I20" s="73">
        <v>0.32200000000000001</v>
      </c>
      <c r="J20" s="73">
        <v>0.32200000000000001</v>
      </c>
      <c r="K20" s="73">
        <v>0.32200000000000001</v>
      </c>
      <c r="L20" s="73">
        <v>0.32200000000000001</v>
      </c>
    </row>
    <row r="21" spans="1:12">
      <c r="A21" s="1" t="s">
        <v>52</v>
      </c>
      <c r="B21" s="72">
        <v>0.67699999999999994</v>
      </c>
      <c r="C21" s="73">
        <v>0.67699999999999994</v>
      </c>
      <c r="D21" s="73">
        <v>0.67699999999999994</v>
      </c>
      <c r="E21" s="73">
        <v>0.67699999999999994</v>
      </c>
      <c r="F21" s="73">
        <v>0.67699999999999994</v>
      </c>
      <c r="G21" s="73">
        <v>0.67699999999999994</v>
      </c>
      <c r="H21" s="73">
        <v>0.67699999999999994</v>
      </c>
      <c r="I21" s="73">
        <v>0.67699999999999994</v>
      </c>
      <c r="J21" s="73">
        <v>0.67699999999999994</v>
      </c>
      <c r="K21" s="73">
        <v>0.67699999999999994</v>
      </c>
      <c r="L21" s="73">
        <v>0.67699999999999994</v>
      </c>
    </row>
    <row r="22" spans="1:12">
      <c r="A22" s="1" t="s">
        <v>53</v>
      </c>
      <c r="B22" s="72">
        <v>0.66149999999999998</v>
      </c>
      <c r="C22" s="73">
        <v>0.66149999999999998</v>
      </c>
      <c r="D22" s="73">
        <v>0.66149999999999998</v>
      </c>
      <c r="E22" s="73">
        <v>0.66149999999999998</v>
      </c>
      <c r="F22" s="73">
        <v>0.66149999999999998</v>
      </c>
      <c r="G22" s="73">
        <v>0.66149999999999998</v>
      </c>
      <c r="H22" s="73">
        <v>0.66149999999999998</v>
      </c>
      <c r="I22" s="73">
        <v>0.66149999999999998</v>
      </c>
      <c r="J22" s="73">
        <v>0.66149999999999998</v>
      </c>
      <c r="K22" s="73">
        <v>0.66149999999999998</v>
      </c>
      <c r="L22" s="73">
        <v>0.66149999999999998</v>
      </c>
    </row>
    <row r="23" spans="1:12">
      <c r="A23" s="1" t="s">
        <v>54</v>
      </c>
      <c r="B23" s="72">
        <v>0.41549999999999998</v>
      </c>
      <c r="C23" s="73">
        <v>0.41549999999999998</v>
      </c>
      <c r="D23" s="73">
        <v>0.41549999999999998</v>
      </c>
      <c r="E23" s="73">
        <v>0.41549999999999998</v>
      </c>
      <c r="F23" s="73">
        <v>0.41549999999999998</v>
      </c>
      <c r="G23" s="73">
        <v>0.41549999999999998</v>
      </c>
      <c r="H23" s="73">
        <v>0.41549999999999998</v>
      </c>
      <c r="I23" s="73">
        <v>0.41549999999999998</v>
      </c>
      <c r="J23" s="73">
        <v>0.41549999999999998</v>
      </c>
      <c r="K23" s="73">
        <v>0.41549999999999998</v>
      </c>
      <c r="L23" s="73">
        <v>0.41549999999999998</v>
      </c>
    </row>
    <row r="24" spans="1:12">
      <c r="A24" s="1" t="s">
        <v>55</v>
      </c>
      <c r="B24" s="72">
        <v>9.1499999999999998E-2</v>
      </c>
      <c r="C24" s="73">
        <v>9.1499999999999998E-2</v>
      </c>
      <c r="D24" s="73">
        <v>9.1499999999999998E-2</v>
      </c>
      <c r="E24" s="73">
        <v>9.1499999999999998E-2</v>
      </c>
      <c r="F24" s="73">
        <v>9.1499999999999998E-2</v>
      </c>
      <c r="G24" s="73">
        <v>9.1499999999999998E-2</v>
      </c>
      <c r="H24" s="73">
        <v>9.1499999999999998E-2</v>
      </c>
      <c r="I24" s="73">
        <v>9.1499999999999998E-2</v>
      </c>
      <c r="J24" s="73">
        <v>9.1499999999999998E-2</v>
      </c>
      <c r="K24" s="73">
        <v>9.1499999999999998E-2</v>
      </c>
      <c r="L24" s="73">
        <v>9.1499999999999998E-2</v>
      </c>
    </row>
    <row r="25" spans="1:12">
      <c r="A25" s="1" t="s">
        <v>56</v>
      </c>
      <c r="B25" s="72">
        <v>2.5000000000000001E-3</v>
      </c>
      <c r="C25" s="73">
        <v>2.5000000000000001E-3</v>
      </c>
      <c r="D25" s="73">
        <v>2.5000000000000001E-3</v>
      </c>
      <c r="E25" s="73">
        <v>2.5000000000000001E-3</v>
      </c>
      <c r="F25" s="73">
        <v>2.5000000000000001E-3</v>
      </c>
      <c r="G25" s="73">
        <v>2.5000000000000001E-3</v>
      </c>
      <c r="H25" s="73">
        <v>2.5000000000000001E-3</v>
      </c>
      <c r="I25" s="73">
        <v>2.5000000000000001E-3</v>
      </c>
      <c r="J25" s="73">
        <v>2.5000000000000001E-3</v>
      </c>
      <c r="K25" s="73">
        <v>2.5000000000000001E-3</v>
      </c>
      <c r="L25" s="73">
        <v>2.5000000000000001E-3</v>
      </c>
    </row>
    <row r="26" spans="1:12">
      <c r="A26" s="1"/>
    </row>
    <row r="27" spans="1:12">
      <c r="A27" s="1"/>
    </row>
    <row r="28" spans="1:12">
      <c r="A28" s="1" t="s">
        <v>57</v>
      </c>
    </row>
    <row r="29" spans="1:12">
      <c r="A29" s="1"/>
      <c r="B29" s="66">
        <v>2020</v>
      </c>
      <c r="C29" s="66">
        <v>2025</v>
      </c>
      <c r="D29" s="66">
        <v>2030</v>
      </c>
      <c r="E29" s="66">
        <v>2035</v>
      </c>
      <c r="F29" s="66">
        <v>2040</v>
      </c>
      <c r="G29" s="66">
        <v>2045</v>
      </c>
      <c r="H29" s="66">
        <v>2050</v>
      </c>
      <c r="I29" s="66">
        <v>2055</v>
      </c>
      <c r="J29" s="66">
        <v>2060</v>
      </c>
      <c r="K29" s="66">
        <v>2065</v>
      </c>
      <c r="L29" s="66">
        <v>2070</v>
      </c>
    </row>
    <row r="30" spans="1:12">
      <c r="A30" s="1" t="s">
        <v>58</v>
      </c>
      <c r="B30" s="74">
        <f t="shared" ref="B30:L30" si="0">B36</f>
        <v>40134</v>
      </c>
      <c r="C30" s="74">
        <f t="shared" si="0"/>
        <v>42802</v>
      </c>
      <c r="D30" s="74">
        <f t="shared" si="0"/>
        <v>44741</v>
      </c>
      <c r="E30" s="74">
        <f t="shared" si="0"/>
        <v>46028</v>
      </c>
      <c r="F30" s="74">
        <f t="shared" si="0"/>
        <v>46682</v>
      </c>
      <c r="G30" s="74">
        <f t="shared" si="0"/>
        <v>46732</v>
      </c>
      <c r="H30" s="74">
        <f t="shared" si="0"/>
        <v>46682</v>
      </c>
      <c r="I30" s="74">
        <f t="shared" si="0"/>
        <v>46460</v>
      </c>
      <c r="J30" s="74">
        <f t="shared" si="0"/>
        <v>46006</v>
      </c>
      <c r="K30" s="74">
        <f t="shared" si="0"/>
        <v>45360</v>
      </c>
      <c r="L30" s="74">
        <f t="shared" si="0"/>
        <v>44640</v>
      </c>
    </row>
    <row r="31" spans="1:12">
      <c r="A31" s="1" t="s">
        <v>59</v>
      </c>
      <c r="B31" s="75">
        <f t="shared" ref="B31:L31" si="1">B30/$B30</f>
        <v>1</v>
      </c>
      <c r="C31" s="75">
        <f t="shared" si="1"/>
        <v>1.0664773010415109</v>
      </c>
      <c r="D31" s="75">
        <f t="shared" si="1"/>
        <v>1.1147904519858474</v>
      </c>
      <c r="E31" s="75">
        <f t="shared" si="1"/>
        <v>1.1468580256141925</v>
      </c>
      <c r="F31" s="75">
        <f t="shared" si="1"/>
        <v>1.1631534359894353</v>
      </c>
      <c r="G31" s="75">
        <f t="shared" si="1"/>
        <v>1.1643992624707231</v>
      </c>
      <c r="H31" s="75">
        <f t="shared" si="1"/>
        <v>1.1631534359894353</v>
      </c>
      <c r="I31" s="75">
        <f t="shared" si="1"/>
        <v>1.157621966412518</v>
      </c>
      <c r="J31" s="75">
        <f t="shared" si="1"/>
        <v>1.1463098619624259</v>
      </c>
      <c r="K31" s="75">
        <f t="shared" si="1"/>
        <v>1.130213783824189</v>
      </c>
      <c r="L31" s="75">
        <f t="shared" si="1"/>
        <v>1.1122738824936462</v>
      </c>
    </row>
    <row r="32" spans="1:12">
      <c r="A32" s="1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1:12">
      <c r="A33" s="1"/>
    </row>
    <row r="34" spans="1:12">
      <c r="A34" s="1" t="s">
        <v>60</v>
      </c>
    </row>
    <row r="35" spans="1:12">
      <c r="A35" s="1" t="s">
        <v>61</v>
      </c>
      <c r="B35" s="66">
        <v>2020</v>
      </c>
      <c r="C35" s="66">
        <v>2025</v>
      </c>
      <c r="D35" s="66">
        <v>2030</v>
      </c>
      <c r="E35" s="66">
        <v>2035</v>
      </c>
      <c r="F35" s="66">
        <v>2040</v>
      </c>
      <c r="G35" s="66">
        <v>2045</v>
      </c>
      <c r="H35" s="66">
        <v>2050</v>
      </c>
      <c r="I35" s="66">
        <v>2055</v>
      </c>
      <c r="J35" s="66">
        <v>2060</v>
      </c>
      <c r="K35" s="66">
        <v>2065</v>
      </c>
      <c r="L35" s="66">
        <v>2070</v>
      </c>
    </row>
    <row r="36" spans="1:12">
      <c r="A36" s="1" t="s">
        <v>62</v>
      </c>
      <c r="B36" s="76">
        <f t="shared" ref="B36:L36" si="2">SUM(B37:B55)</f>
        <v>40134</v>
      </c>
      <c r="C36" s="76">
        <f>SUM(C37:C55)</f>
        <v>42802</v>
      </c>
      <c r="D36" s="76">
        <f t="shared" si="2"/>
        <v>44741</v>
      </c>
      <c r="E36" s="76">
        <f t="shared" si="2"/>
        <v>46028</v>
      </c>
      <c r="F36" s="76">
        <f t="shared" si="2"/>
        <v>46682</v>
      </c>
      <c r="G36" s="76">
        <f t="shared" si="2"/>
        <v>46732</v>
      </c>
      <c r="H36" s="76">
        <f t="shared" si="2"/>
        <v>46682</v>
      </c>
      <c r="I36" s="76">
        <f t="shared" si="2"/>
        <v>46460</v>
      </c>
      <c r="J36" s="76">
        <f t="shared" si="2"/>
        <v>46006</v>
      </c>
      <c r="K36" s="76">
        <f t="shared" si="2"/>
        <v>45360</v>
      </c>
      <c r="L36" s="76">
        <f t="shared" si="2"/>
        <v>44640</v>
      </c>
    </row>
    <row r="37" spans="1:12">
      <c r="A37" s="1" t="s">
        <v>63</v>
      </c>
      <c r="B37" s="76">
        <f t="shared" ref="B37:L52" si="3">B63+B89</f>
        <v>2863</v>
      </c>
      <c r="C37" s="76">
        <f>C63+C89</f>
        <v>2797</v>
      </c>
      <c r="D37" s="76">
        <f>D63+D89</f>
        <v>2776</v>
      </c>
      <c r="E37" s="76">
        <f t="shared" si="3"/>
        <v>2816</v>
      </c>
      <c r="F37" s="76">
        <f t="shared" si="3"/>
        <v>2902</v>
      </c>
      <c r="G37" s="76">
        <f t="shared" si="3"/>
        <v>2945</v>
      </c>
      <c r="H37" s="76">
        <f t="shared" si="3"/>
        <v>2903</v>
      </c>
      <c r="I37" s="76">
        <f t="shared" si="3"/>
        <v>2783</v>
      </c>
      <c r="J37" s="76">
        <f t="shared" si="3"/>
        <v>2669</v>
      </c>
      <c r="K37" s="76">
        <f t="shared" si="3"/>
        <v>2618</v>
      </c>
      <c r="L37" s="76">
        <f t="shared" si="3"/>
        <v>2608</v>
      </c>
    </row>
    <row r="38" spans="1:12">
      <c r="A38" s="1" t="s">
        <v>64</v>
      </c>
      <c r="B38" s="76">
        <f t="shared" si="3"/>
        <v>2785</v>
      </c>
      <c r="C38" s="76">
        <f t="shared" si="3"/>
        <v>2962</v>
      </c>
      <c r="D38" s="76">
        <f t="shared" si="3"/>
        <v>2843</v>
      </c>
      <c r="E38" s="76">
        <f t="shared" si="3"/>
        <v>2771</v>
      </c>
      <c r="F38" s="76">
        <f t="shared" si="3"/>
        <v>2761</v>
      </c>
      <c r="G38" s="76">
        <f t="shared" si="3"/>
        <v>2792</v>
      </c>
      <c r="H38" s="76">
        <f t="shared" si="3"/>
        <v>2833</v>
      </c>
      <c r="I38" s="76">
        <f t="shared" si="3"/>
        <v>2793</v>
      </c>
      <c r="J38" s="76">
        <f t="shared" si="3"/>
        <v>2678</v>
      </c>
      <c r="K38" s="76">
        <f t="shared" si="3"/>
        <v>2568</v>
      </c>
      <c r="L38" s="76">
        <f t="shared" si="3"/>
        <v>2519</v>
      </c>
    </row>
    <row r="39" spans="1:12">
      <c r="A39" s="1" t="s">
        <v>65</v>
      </c>
      <c r="B39" s="76">
        <f t="shared" si="3"/>
        <v>2513</v>
      </c>
      <c r="C39" s="76">
        <f t="shared" si="3"/>
        <v>2847</v>
      </c>
      <c r="D39" s="76">
        <f t="shared" si="3"/>
        <v>3000</v>
      </c>
      <c r="E39" s="76">
        <f t="shared" si="3"/>
        <v>2850</v>
      </c>
      <c r="F39" s="76">
        <f t="shared" si="3"/>
        <v>2750</v>
      </c>
      <c r="G39" s="76">
        <f t="shared" si="3"/>
        <v>2711</v>
      </c>
      <c r="H39" s="76">
        <f t="shared" si="3"/>
        <v>2741</v>
      </c>
      <c r="I39" s="76">
        <f t="shared" si="3"/>
        <v>2782</v>
      </c>
      <c r="J39" s="76">
        <f t="shared" si="3"/>
        <v>2742</v>
      </c>
      <c r="K39" s="76">
        <f t="shared" si="3"/>
        <v>2629</v>
      </c>
      <c r="L39" s="76">
        <f t="shared" si="3"/>
        <v>2522</v>
      </c>
    </row>
    <row r="40" spans="1:12">
      <c r="A40" s="1" t="s">
        <v>66</v>
      </c>
      <c r="B40" s="76">
        <f t="shared" si="3"/>
        <v>2226</v>
      </c>
      <c r="C40" s="76">
        <f t="shared" si="3"/>
        <v>2506</v>
      </c>
      <c r="D40" s="76">
        <f t="shared" si="3"/>
        <v>2792</v>
      </c>
      <c r="E40" s="76">
        <f t="shared" si="3"/>
        <v>2891</v>
      </c>
      <c r="F40" s="76">
        <f t="shared" si="3"/>
        <v>2698</v>
      </c>
      <c r="G40" s="76">
        <f t="shared" si="3"/>
        <v>2554</v>
      </c>
      <c r="H40" s="76">
        <f t="shared" si="3"/>
        <v>2519</v>
      </c>
      <c r="I40" s="76">
        <f t="shared" si="3"/>
        <v>2546</v>
      </c>
      <c r="J40" s="76">
        <f t="shared" si="3"/>
        <v>2583</v>
      </c>
      <c r="K40" s="76">
        <f t="shared" si="3"/>
        <v>2547</v>
      </c>
      <c r="L40" s="76">
        <f t="shared" si="3"/>
        <v>2442</v>
      </c>
    </row>
    <row r="41" spans="1:12">
      <c r="A41" s="1" t="s">
        <v>67</v>
      </c>
      <c r="B41" s="76">
        <f t="shared" si="3"/>
        <v>1758</v>
      </c>
      <c r="C41" s="76">
        <f t="shared" si="3"/>
        <v>1811</v>
      </c>
      <c r="D41" s="76">
        <f t="shared" si="3"/>
        <v>2017</v>
      </c>
      <c r="E41" s="76">
        <f t="shared" si="3"/>
        <v>2225</v>
      </c>
      <c r="F41" s="76">
        <f t="shared" si="3"/>
        <v>2279</v>
      </c>
      <c r="G41" s="76">
        <f t="shared" si="3"/>
        <v>2102</v>
      </c>
      <c r="H41" s="76">
        <f t="shared" si="3"/>
        <v>1990</v>
      </c>
      <c r="I41" s="76">
        <f t="shared" si="3"/>
        <v>1961</v>
      </c>
      <c r="J41" s="76">
        <f t="shared" si="3"/>
        <v>1982</v>
      </c>
      <c r="K41" s="76">
        <f t="shared" si="3"/>
        <v>2012</v>
      </c>
      <c r="L41" s="76">
        <f t="shared" si="3"/>
        <v>1984</v>
      </c>
    </row>
    <row r="42" spans="1:12">
      <c r="A42" s="1" t="s">
        <v>68</v>
      </c>
      <c r="B42" s="76">
        <f t="shared" si="3"/>
        <v>2150</v>
      </c>
      <c r="C42" s="76">
        <f t="shared" si="3"/>
        <v>2186</v>
      </c>
      <c r="D42" s="76">
        <f t="shared" si="3"/>
        <v>2216</v>
      </c>
      <c r="E42" s="76">
        <f t="shared" si="3"/>
        <v>2426</v>
      </c>
      <c r="F42" s="76">
        <f t="shared" si="3"/>
        <v>2628</v>
      </c>
      <c r="G42" s="76">
        <f t="shared" si="3"/>
        <v>2644</v>
      </c>
      <c r="H42" s="76">
        <f t="shared" si="3"/>
        <v>2439</v>
      </c>
      <c r="I42" s="76">
        <f t="shared" si="3"/>
        <v>2310</v>
      </c>
      <c r="J42" s="76">
        <f t="shared" si="3"/>
        <v>2277</v>
      </c>
      <c r="K42" s="76">
        <f t="shared" si="3"/>
        <v>2303</v>
      </c>
      <c r="L42" s="76">
        <f t="shared" si="3"/>
        <v>2337</v>
      </c>
    </row>
    <row r="43" spans="1:12">
      <c r="A43" s="1" t="s">
        <v>69</v>
      </c>
      <c r="B43" s="76">
        <f t="shared" si="3"/>
        <v>2764</v>
      </c>
      <c r="C43" s="76">
        <f t="shared" si="3"/>
        <v>2561</v>
      </c>
      <c r="D43" s="76">
        <f t="shared" si="3"/>
        <v>2545</v>
      </c>
      <c r="E43" s="76">
        <f t="shared" si="3"/>
        <v>2519</v>
      </c>
      <c r="F43" s="76">
        <f t="shared" si="3"/>
        <v>2692</v>
      </c>
      <c r="G43" s="76">
        <f t="shared" si="3"/>
        <v>2846</v>
      </c>
      <c r="H43" s="76">
        <f t="shared" si="3"/>
        <v>2864</v>
      </c>
      <c r="I43" s="76">
        <f t="shared" si="3"/>
        <v>2641</v>
      </c>
      <c r="J43" s="76">
        <f t="shared" si="3"/>
        <v>2501</v>
      </c>
      <c r="K43" s="76">
        <f t="shared" si="3"/>
        <v>2466</v>
      </c>
      <c r="L43" s="76">
        <f t="shared" si="3"/>
        <v>2492</v>
      </c>
    </row>
    <row r="44" spans="1:12">
      <c r="A44" s="1" t="s">
        <v>70</v>
      </c>
      <c r="B44" s="76">
        <f t="shared" si="3"/>
        <v>2948</v>
      </c>
      <c r="C44" s="76">
        <f t="shared" si="3"/>
        <v>3064</v>
      </c>
      <c r="D44" s="76">
        <f t="shared" si="3"/>
        <v>2765</v>
      </c>
      <c r="E44" s="76">
        <f t="shared" si="3"/>
        <v>2673</v>
      </c>
      <c r="F44" s="76">
        <f t="shared" si="3"/>
        <v>2574</v>
      </c>
      <c r="G44" s="76">
        <f t="shared" si="3"/>
        <v>2673</v>
      </c>
      <c r="H44" s="76">
        <f t="shared" si="3"/>
        <v>2825</v>
      </c>
      <c r="I44" s="76">
        <f t="shared" si="3"/>
        <v>2841</v>
      </c>
      <c r="J44" s="76">
        <f t="shared" si="3"/>
        <v>2621</v>
      </c>
      <c r="K44" s="76">
        <f t="shared" si="3"/>
        <v>2483</v>
      </c>
      <c r="L44" s="76">
        <f t="shared" si="3"/>
        <v>2447</v>
      </c>
    </row>
    <row r="45" spans="1:12">
      <c r="A45" s="1" t="s">
        <v>71</v>
      </c>
      <c r="B45" s="76">
        <f t="shared" si="3"/>
        <v>2849</v>
      </c>
      <c r="C45" s="76">
        <f t="shared" si="3"/>
        <v>3083</v>
      </c>
      <c r="D45" s="76">
        <f t="shared" si="3"/>
        <v>3156</v>
      </c>
      <c r="E45" s="76">
        <f t="shared" si="3"/>
        <v>2803</v>
      </c>
      <c r="F45" s="76">
        <f t="shared" si="3"/>
        <v>2665</v>
      </c>
      <c r="G45" s="76">
        <f t="shared" si="3"/>
        <v>2524</v>
      </c>
      <c r="H45" s="76">
        <f t="shared" si="3"/>
        <v>2621</v>
      </c>
      <c r="I45" s="76">
        <f t="shared" si="3"/>
        <v>2771</v>
      </c>
      <c r="J45" s="76">
        <f t="shared" si="3"/>
        <v>2787</v>
      </c>
      <c r="K45" s="76">
        <f t="shared" si="3"/>
        <v>2571</v>
      </c>
      <c r="L45" s="76">
        <f t="shared" si="3"/>
        <v>2435</v>
      </c>
    </row>
    <row r="46" spans="1:12">
      <c r="A46" s="1" t="s">
        <v>72</v>
      </c>
      <c r="B46" s="76">
        <f t="shared" si="3"/>
        <v>2831</v>
      </c>
      <c r="C46" s="76">
        <f t="shared" si="3"/>
        <v>2884</v>
      </c>
      <c r="D46" s="76">
        <f t="shared" si="3"/>
        <v>3102</v>
      </c>
      <c r="E46" s="76">
        <f t="shared" si="3"/>
        <v>3155</v>
      </c>
      <c r="F46" s="76">
        <f t="shared" si="3"/>
        <v>2785</v>
      </c>
      <c r="G46" s="76">
        <f t="shared" si="3"/>
        <v>2632</v>
      </c>
      <c r="H46" s="76">
        <f t="shared" si="3"/>
        <v>2492</v>
      </c>
      <c r="I46" s="76">
        <f t="shared" si="3"/>
        <v>2588</v>
      </c>
      <c r="J46" s="76">
        <f t="shared" si="3"/>
        <v>2735</v>
      </c>
      <c r="K46" s="76">
        <f t="shared" si="3"/>
        <v>2751</v>
      </c>
      <c r="L46" s="76">
        <f t="shared" si="3"/>
        <v>2539</v>
      </c>
    </row>
    <row r="47" spans="1:12">
      <c r="A47" s="1" t="s">
        <v>73</v>
      </c>
      <c r="B47" s="76">
        <f t="shared" si="3"/>
        <v>2229</v>
      </c>
      <c r="C47" s="76">
        <f t="shared" si="3"/>
        <v>2812</v>
      </c>
      <c r="D47" s="76">
        <f t="shared" si="3"/>
        <v>2846</v>
      </c>
      <c r="E47" s="76">
        <f t="shared" si="3"/>
        <v>3040</v>
      </c>
      <c r="F47" s="76">
        <f t="shared" si="3"/>
        <v>3071</v>
      </c>
      <c r="G47" s="76">
        <f t="shared" si="3"/>
        <v>2692</v>
      </c>
      <c r="H47" s="76">
        <f t="shared" si="3"/>
        <v>2543</v>
      </c>
      <c r="I47" s="76">
        <f t="shared" si="3"/>
        <v>2408</v>
      </c>
      <c r="J47" s="76">
        <f t="shared" si="3"/>
        <v>2502</v>
      </c>
      <c r="K47" s="76">
        <f t="shared" si="3"/>
        <v>2644</v>
      </c>
      <c r="L47" s="76">
        <f t="shared" si="3"/>
        <v>2659</v>
      </c>
    </row>
    <row r="48" spans="1:12">
      <c r="A48" s="1" t="s">
        <v>74</v>
      </c>
      <c r="B48" s="76">
        <f t="shared" si="3"/>
        <v>2087</v>
      </c>
      <c r="C48" s="76">
        <f t="shared" si="3"/>
        <v>2224</v>
      </c>
      <c r="D48" s="76">
        <f t="shared" si="3"/>
        <v>2802</v>
      </c>
      <c r="E48" s="76">
        <f t="shared" si="3"/>
        <v>2832</v>
      </c>
      <c r="F48" s="76">
        <f t="shared" si="3"/>
        <v>3022</v>
      </c>
      <c r="G48" s="76">
        <f t="shared" si="3"/>
        <v>3047</v>
      </c>
      <c r="H48" s="76">
        <f t="shared" si="3"/>
        <v>2670</v>
      </c>
      <c r="I48" s="76">
        <f t="shared" si="3"/>
        <v>2524</v>
      </c>
      <c r="J48" s="76">
        <f t="shared" si="3"/>
        <v>2389</v>
      </c>
      <c r="K48" s="76">
        <f t="shared" si="3"/>
        <v>2480</v>
      </c>
      <c r="L48" s="76">
        <f t="shared" si="3"/>
        <v>2622</v>
      </c>
    </row>
    <row r="49" spans="1:25">
      <c r="A49" s="1" t="s">
        <v>75</v>
      </c>
      <c r="B49" s="76">
        <f t="shared" si="3"/>
        <v>2269</v>
      </c>
      <c r="C49" s="76">
        <f t="shared" si="3"/>
        <v>2071</v>
      </c>
      <c r="D49" s="76">
        <f t="shared" si="3"/>
        <v>2187</v>
      </c>
      <c r="E49" s="76">
        <f t="shared" si="3"/>
        <v>2728</v>
      </c>
      <c r="F49" s="76">
        <f t="shared" si="3"/>
        <v>2728</v>
      </c>
      <c r="G49" s="76">
        <f t="shared" si="3"/>
        <v>2880</v>
      </c>
      <c r="H49" s="76">
        <f t="shared" si="3"/>
        <v>2904</v>
      </c>
      <c r="I49" s="76">
        <f t="shared" si="3"/>
        <v>2546</v>
      </c>
      <c r="J49" s="76">
        <f t="shared" si="3"/>
        <v>2405</v>
      </c>
      <c r="K49" s="76">
        <f t="shared" si="3"/>
        <v>2278</v>
      </c>
      <c r="L49" s="76">
        <f t="shared" si="3"/>
        <v>2365</v>
      </c>
    </row>
    <row r="50" spans="1:25">
      <c r="A50" s="1" t="s">
        <v>76</v>
      </c>
      <c r="B50" s="76">
        <f t="shared" si="3"/>
        <v>2347</v>
      </c>
      <c r="C50" s="76">
        <f t="shared" si="3"/>
        <v>2196</v>
      </c>
      <c r="D50" s="76">
        <f t="shared" si="3"/>
        <v>2001</v>
      </c>
      <c r="E50" s="76">
        <f t="shared" si="3"/>
        <v>2108</v>
      </c>
      <c r="F50" s="76">
        <f t="shared" si="3"/>
        <v>2623</v>
      </c>
      <c r="G50" s="76">
        <f t="shared" si="3"/>
        <v>2618</v>
      </c>
      <c r="H50" s="76">
        <f t="shared" si="3"/>
        <v>2764</v>
      </c>
      <c r="I50" s="76">
        <f t="shared" si="3"/>
        <v>2786</v>
      </c>
      <c r="J50" s="76">
        <f t="shared" si="3"/>
        <v>2442</v>
      </c>
      <c r="K50" s="76">
        <f t="shared" si="3"/>
        <v>2309</v>
      </c>
      <c r="L50" s="76">
        <f t="shared" si="3"/>
        <v>2186</v>
      </c>
    </row>
    <row r="51" spans="1:25">
      <c r="A51" s="1" t="s">
        <v>77</v>
      </c>
      <c r="B51" s="76">
        <f t="shared" si="3"/>
        <v>1831</v>
      </c>
      <c r="C51" s="76">
        <f t="shared" si="3"/>
        <v>2245</v>
      </c>
      <c r="D51" s="76">
        <f t="shared" si="3"/>
        <v>2106</v>
      </c>
      <c r="E51" s="76">
        <f t="shared" si="3"/>
        <v>1921</v>
      </c>
      <c r="F51" s="76">
        <f t="shared" si="3"/>
        <v>2028</v>
      </c>
      <c r="G51" s="76">
        <f t="shared" si="3"/>
        <v>2522</v>
      </c>
      <c r="H51" s="76">
        <f t="shared" si="3"/>
        <v>2520</v>
      </c>
      <c r="I51" s="76">
        <f t="shared" si="3"/>
        <v>2662</v>
      </c>
      <c r="J51" s="76">
        <f t="shared" si="3"/>
        <v>2682</v>
      </c>
      <c r="K51" s="76">
        <f t="shared" si="3"/>
        <v>2350</v>
      </c>
      <c r="L51" s="76">
        <f t="shared" si="3"/>
        <v>2225</v>
      </c>
    </row>
    <row r="52" spans="1:25">
      <c r="A52" s="1" t="s">
        <v>78</v>
      </c>
      <c r="B52" s="76">
        <f t="shared" si="3"/>
        <v>1267</v>
      </c>
      <c r="C52" s="76">
        <f t="shared" si="3"/>
        <v>1710</v>
      </c>
      <c r="D52" s="76">
        <f t="shared" si="3"/>
        <v>2111</v>
      </c>
      <c r="E52" s="76">
        <f t="shared" si="3"/>
        <v>1993</v>
      </c>
      <c r="F52" s="76">
        <f t="shared" si="3"/>
        <v>1825</v>
      </c>
      <c r="G52" s="76">
        <f t="shared" si="3"/>
        <v>1936</v>
      </c>
      <c r="H52" s="76">
        <f t="shared" si="3"/>
        <v>2406</v>
      </c>
      <c r="I52" s="76">
        <f t="shared" si="3"/>
        <v>2405</v>
      </c>
      <c r="J52" s="76">
        <f t="shared" si="3"/>
        <v>2541</v>
      </c>
      <c r="K52" s="76">
        <f t="shared" si="3"/>
        <v>2561</v>
      </c>
      <c r="L52" s="76">
        <f t="shared" si="3"/>
        <v>2244</v>
      </c>
    </row>
    <row r="53" spans="1:25">
      <c r="A53" s="1" t="s">
        <v>79</v>
      </c>
      <c r="B53" s="76">
        <f t="shared" ref="B53:L55" si="4">B79+B105</f>
        <v>1146</v>
      </c>
      <c r="C53" s="76">
        <f t="shared" si="4"/>
        <v>1187</v>
      </c>
      <c r="D53" s="76">
        <f t="shared" si="4"/>
        <v>1588</v>
      </c>
      <c r="E53" s="76">
        <f t="shared" si="4"/>
        <v>1938</v>
      </c>
      <c r="F53" s="76">
        <f t="shared" si="4"/>
        <v>1809</v>
      </c>
      <c r="G53" s="76">
        <f t="shared" si="4"/>
        <v>1633</v>
      </c>
      <c r="H53" s="76">
        <f t="shared" si="4"/>
        <v>1734</v>
      </c>
      <c r="I53" s="76">
        <f t="shared" si="4"/>
        <v>2150</v>
      </c>
      <c r="J53" s="76">
        <f t="shared" si="4"/>
        <v>2152</v>
      </c>
      <c r="K53" s="76">
        <f t="shared" si="4"/>
        <v>2278</v>
      </c>
      <c r="L53" s="76">
        <f t="shared" si="4"/>
        <v>2293</v>
      </c>
    </row>
    <row r="54" spans="1:25">
      <c r="A54" s="1" t="s">
        <v>80</v>
      </c>
      <c r="B54" s="76">
        <f t="shared" si="4"/>
        <v>772</v>
      </c>
      <c r="C54" s="76">
        <f t="shared" si="4"/>
        <v>992</v>
      </c>
      <c r="D54" s="76">
        <f t="shared" si="4"/>
        <v>1015</v>
      </c>
      <c r="E54" s="76">
        <f t="shared" si="4"/>
        <v>1334</v>
      </c>
      <c r="F54" s="76">
        <f t="shared" si="4"/>
        <v>1591</v>
      </c>
      <c r="G54" s="76">
        <f t="shared" si="4"/>
        <v>1453</v>
      </c>
      <c r="H54" s="76">
        <f t="shared" si="4"/>
        <v>1311</v>
      </c>
      <c r="I54" s="76">
        <f t="shared" si="4"/>
        <v>1395</v>
      </c>
      <c r="J54" s="76">
        <f t="shared" si="4"/>
        <v>1724</v>
      </c>
      <c r="K54" s="76">
        <f t="shared" si="4"/>
        <v>1729</v>
      </c>
      <c r="L54" s="76">
        <f t="shared" si="4"/>
        <v>1832</v>
      </c>
    </row>
    <row r="55" spans="1:25">
      <c r="A55" s="1" t="s">
        <v>81</v>
      </c>
      <c r="B55" s="76">
        <f t="shared" si="4"/>
        <v>499</v>
      </c>
      <c r="C55" s="76">
        <f t="shared" si="4"/>
        <v>664</v>
      </c>
      <c r="D55" s="76">
        <f t="shared" si="4"/>
        <v>873</v>
      </c>
      <c r="E55" s="76">
        <f t="shared" si="4"/>
        <v>1005</v>
      </c>
      <c r="F55" s="76">
        <f t="shared" si="4"/>
        <v>1251</v>
      </c>
      <c r="G55" s="76">
        <f t="shared" si="4"/>
        <v>1528</v>
      </c>
      <c r="H55" s="76">
        <f t="shared" si="4"/>
        <v>1603</v>
      </c>
      <c r="I55" s="76">
        <f t="shared" si="4"/>
        <v>1568</v>
      </c>
      <c r="J55" s="76">
        <f t="shared" si="4"/>
        <v>1594</v>
      </c>
      <c r="K55" s="76">
        <f t="shared" si="4"/>
        <v>1783</v>
      </c>
      <c r="L55" s="76">
        <f t="shared" si="4"/>
        <v>1889</v>
      </c>
    </row>
    <row r="56" spans="1:25">
      <c r="A56" s="1" t="s">
        <v>82</v>
      </c>
      <c r="B56" s="76">
        <f t="shared" ref="B56:L56" si="5">SUM(B37:B39)</f>
        <v>8161</v>
      </c>
      <c r="C56" s="76">
        <f>SUM(C37:C39)</f>
        <v>8606</v>
      </c>
      <c r="D56" s="76">
        <f t="shared" si="5"/>
        <v>8619</v>
      </c>
      <c r="E56" s="76">
        <f t="shared" si="5"/>
        <v>8437</v>
      </c>
      <c r="F56" s="76">
        <f t="shared" si="5"/>
        <v>8413</v>
      </c>
      <c r="G56" s="76">
        <f t="shared" si="5"/>
        <v>8448</v>
      </c>
      <c r="H56" s="76">
        <f t="shared" si="5"/>
        <v>8477</v>
      </c>
      <c r="I56" s="76">
        <f t="shared" si="5"/>
        <v>8358</v>
      </c>
      <c r="J56" s="76">
        <f t="shared" si="5"/>
        <v>8089</v>
      </c>
      <c r="K56" s="76">
        <f t="shared" si="5"/>
        <v>7815</v>
      </c>
      <c r="L56" s="76">
        <f t="shared" si="5"/>
        <v>7649</v>
      </c>
    </row>
    <row r="57" spans="1:25">
      <c r="A57" s="1" t="s">
        <v>83</v>
      </c>
      <c r="B57" s="76">
        <f t="shared" ref="B57:L57" si="6">SUM(B40:B49)</f>
        <v>24111</v>
      </c>
      <c r="C57" s="76">
        <f>SUM(C40:C49)</f>
        <v>25202</v>
      </c>
      <c r="D57" s="76">
        <f t="shared" si="6"/>
        <v>26428</v>
      </c>
      <c r="E57" s="76">
        <f t="shared" si="6"/>
        <v>27292</v>
      </c>
      <c r="F57" s="76">
        <f t="shared" si="6"/>
        <v>27142</v>
      </c>
      <c r="G57" s="76">
        <f t="shared" si="6"/>
        <v>26594</v>
      </c>
      <c r="H57" s="76">
        <f t="shared" si="6"/>
        <v>25867</v>
      </c>
      <c r="I57" s="76">
        <f t="shared" si="6"/>
        <v>25136</v>
      </c>
      <c r="J57" s="76">
        <f t="shared" si="6"/>
        <v>24782</v>
      </c>
      <c r="K57" s="76">
        <f t="shared" si="6"/>
        <v>24535</v>
      </c>
      <c r="L57" s="76">
        <f t="shared" si="6"/>
        <v>24322</v>
      </c>
    </row>
    <row r="58" spans="1:25">
      <c r="A58" s="1" t="s">
        <v>84</v>
      </c>
      <c r="B58" s="76">
        <f t="shared" ref="B58:L58" si="7">SUM(B50:B55)</f>
        <v>7862</v>
      </c>
      <c r="C58" s="76">
        <f>SUM(C50:C55)</f>
        <v>8994</v>
      </c>
      <c r="D58" s="76">
        <f t="shared" si="7"/>
        <v>9694</v>
      </c>
      <c r="E58" s="76">
        <f t="shared" si="7"/>
        <v>10299</v>
      </c>
      <c r="F58" s="76">
        <f t="shared" si="7"/>
        <v>11127</v>
      </c>
      <c r="G58" s="76">
        <f t="shared" si="7"/>
        <v>11690</v>
      </c>
      <c r="H58" s="76">
        <f t="shared" si="7"/>
        <v>12338</v>
      </c>
      <c r="I58" s="76">
        <f t="shared" si="7"/>
        <v>12966</v>
      </c>
      <c r="J58" s="76">
        <f t="shared" si="7"/>
        <v>13135</v>
      </c>
      <c r="K58" s="76">
        <f t="shared" si="7"/>
        <v>13010</v>
      </c>
      <c r="L58" s="76">
        <f t="shared" si="7"/>
        <v>12669</v>
      </c>
    </row>
    <row r="59" spans="1:25">
      <c r="A59" s="1" t="s">
        <v>85</v>
      </c>
      <c r="B59" s="76">
        <f t="shared" ref="B59:L59" si="8">SUM(B52:B55)</f>
        <v>3684</v>
      </c>
      <c r="C59" s="76">
        <f t="shared" si="8"/>
        <v>4553</v>
      </c>
      <c r="D59" s="76">
        <f t="shared" si="8"/>
        <v>5587</v>
      </c>
      <c r="E59" s="76">
        <f t="shared" si="8"/>
        <v>6270</v>
      </c>
      <c r="F59" s="76">
        <f t="shared" si="8"/>
        <v>6476</v>
      </c>
      <c r="G59" s="76">
        <f t="shared" si="8"/>
        <v>6550</v>
      </c>
      <c r="H59" s="76">
        <f t="shared" si="8"/>
        <v>7054</v>
      </c>
      <c r="I59" s="76">
        <f t="shared" si="8"/>
        <v>7518</v>
      </c>
      <c r="J59" s="76">
        <f t="shared" si="8"/>
        <v>8011</v>
      </c>
      <c r="K59" s="76">
        <f t="shared" si="8"/>
        <v>8351</v>
      </c>
      <c r="L59" s="76">
        <f t="shared" si="8"/>
        <v>8258</v>
      </c>
    </row>
    <row r="60" spans="1:25">
      <c r="A60" s="1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</row>
    <row r="61" spans="1:25">
      <c r="A61" s="1" t="s">
        <v>86</v>
      </c>
      <c r="B61" s="66">
        <v>2020</v>
      </c>
      <c r="C61" s="66">
        <v>2025</v>
      </c>
      <c r="D61" s="66">
        <v>2030</v>
      </c>
      <c r="E61" s="66">
        <v>2035</v>
      </c>
      <c r="F61" s="66">
        <v>2040</v>
      </c>
      <c r="G61" s="66">
        <v>2045</v>
      </c>
      <c r="H61" s="66">
        <v>2050</v>
      </c>
      <c r="I61" s="66">
        <v>2055</v>
      </c>
      <c r="J61" s="66">
        <v>2060</v>
      </c>
      <c r="K61" s="66">
        <v>2065</v>
      </c>
      <c r="L61" s="66">
        <v>2070</v>
      </c>
      <c r="N61" s="1" t="s">
        <v>86</v>
      </c>
      <c r="O61" s="66">
        <v>2020</v>
      </c>
      <c r="P61" s="66">
        <v>2025</v>
      </c>
      <c r="Q61" s="66">
        <v>2030</v>
      </c>
      <c r="R61" s="66">
        <v>2035</v>
      </c>
      <c r="S61" s="66">
        <v>2040</v>
      </c>
      <c r="T61" s="66">
        <v>2045</v>
      </c>
      <c r="U61" s="66">
        <v>2050</v>
      </c>
      <c r="V61" s="66">
        <v>2055</v>
      </c>
      <c r="W61" s="66">
        <v>2060</v>
      </c>
      <c r="X61" s="66">
        <v>2065</v>
      </c>
      <c r="Y61" s="66">
        <v>2070</v>
      </c>
    </row>
    <row r="62" spans="1:25">
      <c r="A62" s="1" t="s">
        <v>62</v>
      </c>
      <c r="B62" s="78">
        <f t="shared" ref="B62:L62" si="9">SUM(B63:B81)</f>
        <v>19688</v>
      </c>
      <c r="C62" s="78">
        <f t="shared" si="9"/>
        <v>20950</v>
      </c>
      <c r="D62" s="78">
        <f t="shared" si="9"/>
        <v>21839</v>
      </c>
      <c r="E62" s="78">
        <f t="shared" si="9"/>
        <v>22416</v>
      </c>
      <c r="F62" s="78">
        <f t="shared" si="9"/>
        <v>22706</v>
      </c>
      <c r="G62" s="78">
        <f t="shared" si="9"/>
        <v>22717</v>
      </c>
      <c r="H62" s="78">
        <f t="shared" si="9"/>
        <v>22690</v>
      </c>
      <c r="I62" s="78">
        <f t="shared" si="9"/>
        <v>22562</v>
      </c>
      <c r="J62" s="78">
        <f t="shared" si="9"/>
        <v>22311</v>
      </c>
      <c r="K62" s="78">
        <f t="shared" si="9"/>
        <v>21973</v>
      </c>
      <c r="L62" s="78">
        <f t="shared" si="9"/>
        <v>21619</v>
      </c>
      <c r="N62" s="1" t="s">
        <v>62</v>
      </c>
      <c r="O62" s="78">
        <v>19688</v>
      </c>
      <c r="P62" s="78">
        <v>20961.094492885451</v>
      </c>
      <c r="Q62" s="78">
        <v>21849.817860317937</v>
      </c>
      <c r="R62" s="78">
        <v>22425.401015127536</v>
      </c>
      <c r="S62" s="78">
        <v>22713.741106809332</v>
      </c>
      <c r="T62" s="78">
        <v>22725.53546816951</v>
      </c>
      <c r="U62" s="78">
        <v>22700.559456300787</v>
      </c>
      <c r="V62" s="78">
        <v>22571.861087202491</v>
      </c>
      <c r="W62" s="78">
        <v>22323.950348436469</v>
      </c>
      <c r="X62" s="78">
        <v>21983.163324713281</v>
      </c>
      <c r="Y62" s="78">
        <v>21626.839187926933</v>
      </c>
    </row>
    <row r="63" spans="1:25">
      <c r="A63" s="1" t="s">
        <v>63</v>
      </c>
      <c r="B63" s="79">
        <v>1441</v>
      </c>
      <c r="C63" s="80">
        <f>ROUNDDOWN(P63,0)</f>
        <v>1434</v>
      </c>
      <c r="D63" s="80">
        <f t="shared" ref="D63:L78" si="10">ROUNDDOWN(Q63,0)</f>
        <v>1423</v>
      </c>
      <c r="E63" s="80">
        <f t="shared" si="10"/>
        <v>1444</v>
      </c>
      <c r="F63" s="80">
        <f t="shared" si="10"/>
        <v>1488</v>
      </c>
      <c r="G63" s="80">
        <f t="shared" si="10"/>
        <v>1510</v>
      </c>
      <c r="H63" s="80">
        <f t="shared" si="10"/>
        <v>1488</v>
      </c>
      <c r="I63" s="80">
        <f t="shared" si="10"/>
        <v>1427</v>
      </c>
      <c r="J63" s="80">
        <f t="shared" si="10"/>
        <v>1368</v>
      </c>
      <c r="K63" s="80">
        <f t="shared" si="10"/>
        <v>1342</v>
      </c>
      <c r="L63" s="80">
        <f t="shared" si="10"/>
        <v>1337</v>
      </c>
      <c r="N63" s="1" t="s">
        <v>63</v>
      </c>
      <c r="O63" s="79">
        <v>1441</v>
      </c>
      <c r="P63" s="80">
        <v>1434.299851245614</v>
      </c>
      <c r="Q63" s="80">
        <v>1423.3386757267424</v>
      </c>
      <c r="R63" s="80">
        <v>1444.3163647125132</v>
      </c>
      <c r="S63" s="80">
        <v>1488.0982331444043</v>
      </c>
      <c r="T63" s="80">
        <v>1510.1238339802348</v>
      </c>
      <c r="U63" s="80">
        <v>1488.6395590684735</v>
      </c>
      <c r="V63" s="80">
        <v>1427.2210749909682</v>
      </c>
      <c r="W63" s="80">
        <v>1368.8309728414226</v>
      </c>
      <c r="X63" s="80">
        <v>1342.8164566106011</v>
      </c>
      <c r="Y63" s="80">
        <v>1337.9275874960201</v>
      </c>
    </row>
    <row r="64" spans="1:25">
      <c r="A64" s="1" t="s">
        <v>64</v>
      </c>
      <c r="B64" s="79">
        <v>1422</v>
      </c>
      <c r="C64" s="80">
        <f t="shared" ref="C64:C81" si="11">ROUNDDOWN(P64,0)</f>
        <v>1475</v>
      </c>
      <c r="D64" s="80">
        <f t="shared" si="10"/>
        <v>1452</v>
      </c>
      <c r="E64" s="80">
        <f t="shared" si="10"/>
        <v>1425</v>
      </c>
      <c r="F64" s="80">
        <f t="shared" si="10"/>
        <v>1431</v>
      </c>
      <c r="G64" s="80">
        <f t="shared" si="10"/>
        <v>1458</v>
      </c>
      <c r="H64" s="80">
        <f t="shared" si="10"/>
        <v>1479</v>
      </c>
      <c r="I64" s="80">
        <f t="shared" si="10"/>
        <v>1458</v>
      </c>
      <c r="J64" s="80">
        <f t="shared" si="10"/>
        <v>1398</v>
      </c>
      <c r="K64" s="80">
        <f t="shared" si="10"/>
        <v>1341</v>
      </c>
      <c r="L64" s="80">
        <f t="shared" si="10"/>
        <v>1315</v>
      </c>
      <c r="N64" s="1" t="s">
        <v>64</v>
      </c>
      <c r="O64" s="79">
        <v>1422</v>
      </c>
      <c r="P64" s="80">
        <v>1475.391618174938</v>
      </c>
      <c r="Q64" s="80">
        <v>1452.7626905785269</v>
      </c>
      <c r="R64" s="80">
        <v>1425.983590709398</v>
      </c>
      <c r="S64" s="80">
        <v>1431.1068256943427</v>
      </c>
      <c r="T64" s="80">
        <v>1458.0684107995503</v>
      </c>
      <c r="U64" s="80">
        <v>1479.6495350105138</v>
      </c>
      <c r="V64" s="80">
        <v>1458.5988127664718</v>
      </c>
      <c r="W64" s="80">
        <v>1398.4197536976505</v>
      </c>
      <c r="X64" s="80">
        <v>1341.2079638094829</v>
      </c>
      <c r="Y64" s="80">
        <v>1315.7184205161991</v>
      </c>
    </row>
    <row r="65" spans="1:25">
      <c r="A65" s="1" t="s">
        <v>65</v>
      </c>
      <c r="B65" s="79">
        <v>1299</v>
      </c>
      <c r="C65" s="80">
        <f t="shared" si="11"/>
        <v>1448</v>
      </c>
      <c r="D65" s="80">
        <f t="shared" si="10"/>
        <v>1484</v>
      </c>
      <c r="E65" s="80">
        <f t="shared" si="10"/>
        <v>1443</v>
      </c>
      <c r="F65" s="80">
        <f t="shared" si="10"/>
        <v>1399</v>
      </c>
      <c r="G65" s="80">
        <f t="shared" si="10"/>
        <v>1386</v>
      </c>
      <c r="H65" s="80">
        <f t="shared" si="10"/>
        <v>1412</v>
      </c>
      <c r="I65" s="80">
        <f t="shared" si="10"/>
        <v>1433</v>
      </c>
      <c r="J65" s="80">
        <f t="shared" si="10"/>
        <v>1412</v>
      </c>
      <c r="K65" s="80">
        <f t="shared" si="10"/>
        <v>1354</v>
      </c>
      <c r="L65" s="80">
        <f t="shared" si="10"/>
        <v>1299</v>
      </c>
      <c r="N65" s="1" t="s">
        <v>65</v>
      </c>
      <c r="O65" s="79">
        <v>1299</v>
      </c>
      <c r="P65" s="80">
        <v>1448.8173272151496</v>
      </c>
      <c r="Q65" s="80">
        <v>1484.7037883229914</v>
      </c>
      <c r="R65" s="80">
        <v>1443.7039015816711</v>
      </c>
      <c r="S65" s="80">
        <v>1399.1853947692723</v>
      </c>
      <c r="T65" s="80">
        <v>1386.2416267088249</v>
      </c>
      <c r="U65" s="80">
        <v>1412.3579661209844</v>
      </c>
      <c r="V65" s="80">
        <v>1433.2625220879343</v>
      </c>
      <c r="W65" s="80">
        <v>1412.871739986243</v>
      </c>
      <c r="X65" s="80">
        <v>1354.5792944192292</v>
      </c>
      <c r="Y65" s="80">
        <v>1299.1610941440556</v>
      </c>
    </row>
    <row r="66" spans="1:25">
      <c r="A66" s="1" t="s">
        <v>66</v>
      </c>
      <c r="B66" s="79">
        <v>1129</v>
      </c>
      <c r="C66" s="80">
        <f t="shared" si="11"/>
        <v>1297</v>
      </c>
      <c r="D66" s="80">
        <f t="shared" si="10"/>
        <v>1416</v>
      </c>
      <c r="E66" s="80">
        <f t="shared" si="10"/>
        <v>1420</v>
      </c>
      <c r="F66" s="80">
        <f t="shared" si="10"/>
        <v>1350</v>
      </c>
      <c r="G66" s="80">
        <f t="shared" si="10"/>
        <v>1278</v>
      </c>
      <c r="H66" s="80">
        <f t="shared" si="10"/>
        <v>1267</v>
      </c>
      <c r="I66" s="80">
        <f t="shared" si="10"/>
        <v>1290</v>
      </c>
      <c r="J66" s="80">
        <f t="shared" si="10"/>
        <v>1309</v>
      </c>
      <c r="K66" s="80">
        <f t="shared" si="10"/>
        <v>1291</v>
      </c>
      <c r="L66" s="80">
        <f t="shared" si="10"/>
        <v>1238</v>
      </c>
      <c r="N66" s="1" t="s">
        <v>66</v>
      </c>
      <c r="O66" s="79">
        <v>1129</v>
      </c>
      <c r="P66" s="80">
        <v>1297.9806673275098</v>
      </c>
      <c r="Q66" s="80">
        <v>1416.8331935120295</v>
      </c>
      <c r="R66" s="80">
        <v>1420.2864211994686</v>
      </c>
      <c r="S66" s="80">
        <v>1350.2981700085668</v>
      </c>
      <c r="T66" s="80">
        <v>1278.8414589651672</v>
      </c>
      <c r="U66" s="80">
        <v>1267.0109843955988</v>
      </c>
      <c r="V66" s="80">
        <v>1290.8810574549186</v>
      </c>
      <c r="W66" s="80">
        <v>1309.9876125631511</v>
      </c>
      <c r="X66" s="80">
        <v>1291.3506416300263</v>
      </c>
      <c r="Y66" s="80">
        <v>1238.0719293062311</v>
      </c>
    </row>
    <row r="67" spans="1:25">
      <c r="A67" s="1" t="s">
        <v>67</v>
      </c>
      <c r="B67" s="79">
        <v>845</v>
      </c>
      <c r="C67" s="80">
        <f t="shared" si="11"/>
        <v>892</v>
      </c>
      <c r="D67" s="80">
        <f t="shared" si="10"/>
        <v>1016</v>
      </c>
      <c r="E67" s="80">
        <f t="shared" si="10"/>
        <v>1099</v>
      </c>
      <c r="F67" s="80">
        <f t="shared" si="10"/>
        <v>1091</v>
      </c>
      <c r="G67" s="80">
        <f t="shared" si="10"/>
        <v>1027</v>
      </c>
      <c r="H67" s="80">
        <f t="shared" si="10"/>
        <v>972</v>
      </c>
      <c r="I67" s="80">
        <f t="shared" si="10"/>
        <v>963</v>
      </c>
      <c r="J67" s="80">
        <f t="shared" si="10"/>
        <v>981</v>
      </c>
      <c r="K67" s="80">
        <f t="shared" si="10"/>
        <v>996</v>
      </c>
      <c r="L67" s="80">
        <f t="shared" si="10"/>
        <v>982</v>
      </c>
      <c r="N67" s="1" t="s">
        <v>67</v>
      </c>
      <c r="O67" s="79">
        <v>845</v>
      </c>
      <c r="P67" s="80">
        <v>892.8831376485889</v>
      </c>
      <c r="Q67" s="80">
        <v>1016.765315828716</v>
      </c>
      <c r="R67" s="80">
        <v>1099.2018229888702</v>
      </c>
      <c r="S67" s="80">
        <v>1091.1747921257074</v>
      </c>
      <c r="T67" s="80">
        <v>1027.1988238889169</v>
      </c>
      <c r="U67" s="80">
        <v>972.84027466398197</v>
      </c>
      <c r="V67" s="80">
        <v>963.8405960494199</v>
      </c>
      <c r="W67" s="80">
        <v>981.9990380271056</v>
      </c>
      <c r="X67" s="80">
        <v>996.53377662904018</v>
      </c>
      <c r="Y67" s="80">
        <v>982.35626010079352</v>
      </c>
    </row>
    <row r="68" spans="1:25">
      <c r="A68" s="1" t="s">
        <v>68</v>
      </c>
      <c r="B68" s="79">
        <v>1047</v>
      </c>
      <c r="C68" s="80">
        <f t="shared" si="11"/>
        <v>1030</v>
      </c>
      <c r="D68" s="80">
        <f t="shared" si="10"/>
        <v>1081</v>
      </c>
      <c r="E68" s="80">
        <f t="shared" si="10"/>
        <v>1222</v>
      </c>
      <c r="F68" s="80">
        <f t="shared" si="10"/>
        <v>1311</v>
      </c>
      <c r="G68" s="80">
        <f t="shared" si="10"/>
        <v>1292</v>
      </c>
      <c r="H68" s="80">
        <f t="shared" si="10"/>
        <v>1216</v>
      </c>
      <c r="I68" s="80">
        <f t="shared" si="10"/>
        <v>1152</v>
      </c>
      <c r="J68" s="80">
        <f t="shared" si="10"/>
        <v>1141</v>
      </c>
      <c r="K68" s="80">
        <f t="shared" si="10"/>
        <v>1163</v>
      </c>
      <c r="L68" s="80">
        <f t="shared" si="10"/>
        <v>1180</v>
      </c>
      <c r="N68" s="1" t="s">
        <v>68</v>
      </c>
      <c r="O68" s="79">
        <v>1047</v>
      </c>
      <c r="P68" s="80">
        <v>1030.5104277454482</v>
      </c>
      <c r="Q68" s="80">
        <v>1081.126766089616</v>
      </c>
      <c r="R68" s="80">
        <v>1222.2479775511351</v>
      </c>
      <c r="S68" s="80">
        <v>1311.7239677862517</v>
      </c>
      <c r="T68" s="80">
        <v>1292.5947470041917</v>
      </c>
      <c r="U68" s="80">
        <v>1216.8094547905721</v>
      </c>
      <c r="V68" s="80">
        <v>1152.4168609642065</v>
      </c>
      <c r="W68" s="80">
        <v>1141.7559316741824</v>
      </c>
      <c r="X68" s="80">
        <v>1163.266240456529</v>
      </c>
      <c r="Y68" s="80">
        <v>1180.4839464569948</v>
      </c>
    </row>
    <row r="69" spans="1:25">
      <c r="A69" s="1" t="s">
        <v>69</v>
      </c>
      <c r="B69" s="79">
        <v>1332</v>
      </c>
      <c r="C69" s="80">
        <f t="shared" si="11"/>
        <v>1247</v>
      </c>
      <c r="D69" s="80">
        <f t="shared" si="10"/>
        <v>1195</v>
      </c>
      <c r="E69" s="80">
        <f t="shared" si="10"/>
        <v>1221</v>
      </c>
      <c r="F69" s="80">
        <f t="shared" si="10"/>
        <v>1343</v>
      </c>
      <c r="G69" s="80">
        <f t="shared" si="10"/>
        <v>1402</v>
      </c>
      <c r="H69" s="80">
        <f t="shared" si="10"/>
        <v>1381</v>
      </c>
      <c r="I69" s="80">
        <f t="shared" si="10"/>
        <v>1300</v>
      </c>
      <c r="J69" s="80">
        <f t="shared" si="10"/>
        <v>1231</v>
      </c>
      <c r="K69" s="80">
        <f t="shared" si="10"/>
        <v>1220</v>
      </c>
      <c r="L69" s="80">
        <f t="shared" si="10"/>
        <v>1243</v>
      </c>
      <c r="N69" s="1" t="s">
        <v>69</v>
      </c>
      <c r="O69" s="79">
        <v>1332</v>
      </c>
      <c r="P69" s="80">
        <v>1247.0608445132109</v>
      </c>
      <c r="Q69" s="80">
        <v>1195.989854619449</v>
      </c>
      <c r="R69" s="80">
        <v>1221.7381569211827</v>
      </c>
      <c r="S69" s="80">
        <v>1343.8983434215802</v>
      </c>
      <c r="T69" s="80">
        <v>1402.2198043238254</v>
      </c>
      <c r="U69" s="80">
        <v>1381.770858600011</v>
      </c>
      <c r="V69" s="80">
        <v>1300.7571390765738</v>
      </c>
      <c r="W69" s="80">
        <v>1231.9221002021272</v>
      </c>
      <c r="X69" s="80">
        <v>1220.5256734003844</v>
      </c>
      <c r="Y69" s="80">
        <v>1243.5199783856251</v>
      </c>
    </row>
    <row r="70" spans="1:25">
      <c r="A70" s="1" t="s">
        <v>70</v>
      </c>
      <c r="B70" s="79">
        <v>1439</v>
      </c>
      <c r="C70" s="80">
        <f t="shared" si="11"/>
        <v>1517</v>
      </c>
      <c r="D70" s="80">
        <f t="shared" si="10"/>
        <v>1380</v>
      </c>
      <c r="E70" s="80">
        <f t="shared" si="10"/>
        <v>1285</v>
      </c>
      <c r="F70" s="80">
        <f t="shared" si="10"/>
        <v>1274</v>
      </c>
      <c r="G70" s="80">
        <f t="shared" si="10"/>
        <v>1358</v>
      </c>
      <c r="H70" s="80">
        <f t="shared" si="10"/>
        <v>1417</v>
      </c>
      <c r="I70" s="80">
        <f t="shared" si="10"/>
        <v>1396</v>
      </c>
      <c r="J70" s="80">
        <f t="shared" si="10"/>
        <v>1314</v>
      </c>
      <c r="K70" s="80">
        <f t="shared" si="10"/>
        <v>1245</v>
      </c>
      <c r="L70" s="80">
        <f t="shared" si="10"/>
        <v>1233</v>
      </c>
      <c r="N70" s="1" t="s">
        <v>70</v>
      </c>
      <c r="O70" s="79">
        <v>1439</v>
      </c>
      <c r="P70" s="80">
        <v>1517.6368903744137</v>
      </c>
      <c r="Q70" s="80">
        <v>1380.8209350238121</v>
      </c>
      <c r="R70" s="80">
        <v>1285.8607390796133</v>
      </c>
      <c r="S70" s="80">
        <v>1274.2811550352474</v>
      </c>
      <c r="T70" s="80">
        <v>1358.4796404477045</v>
      </c>
      <c r="U70" s="80">
        <v>1417.433889200739</v>
      </c>
      <c r="V70" s="80">
        <v>1396.7630724158212</v>
      </c>
      <c r="W70" s="80">
        <v>1314.8703540355548</v>
      </c>
      <c r="X70" s="80">
        <v>1245.2884549893204</v>
      </c>
      <c r="Y70" s="80">
        <v>1233.7683769567786</v>
      </c>
    </row>
    <row r="71" spans="1:25">
      <c r="A71" s="1" t="s">
        <v>71</v>
      </c>
      <c r="B71" s="79">
        <v>1419</v>
      </c>
      <c r="C71" s="80">
        <f t="shared" si="11"/>
        <v>1511</v>
      </c>
      <c r="D71" s="80">
        <f t="shared" si="10"/>
        <v>1570</v>
      </c>
      <c r="E71" s="80">
        <f t="shared" si="10"/>
        <v>1406</v>
      </c>
      <c r="F71" s="80">
        <f t="shared" si="10"/>
        <v>1289</v>
      </c>
      <c r="G71" s="80">
        <f t="shared" si="10"/>
        <v>1257</v>
      </c>
      <c r="H71" s="80">
        <f t="shared" si="10"/>
        <v>1340</v>
      </c>
      <c r="I71" s="80">
        <f t="shared" si="10"/>
        <v>1399</v>
      </c>
      <c r="J71" s="80">
        <f t="shared" si="10"/>
        <v>1378</v>
      </c>
      <c r="K71" s="80">
        <f t="shared" si="10"/>
        <v>1297</v>
      </c>
      <c r="L71" s="80">
        <f t="shared" si="10"/>
        <v>1229</v>
      </c>
      <c r="N71" s="1" t="s">
        <v>71</v>
      </c>
      <c r="O71" s="79">
        <v>1419</v>
      </c>
      <c r="P71" s="80">
        <v>1511.5419306249817</v>
      </c>
      <c r="Q71" s="80">
        <v>1570.1600440636382</v>
      </c>
      <c r="R71" s="80">
        <v>1406.7605873707926</v>
      </c>
      <c r="S71" s="80">
        <v>1289.6191006151942</v>
      </c>
      <c r="T71" s="80">
        <v>1257.7664712659905</v>
      </c>
      <c r="U71" s="80">
        <v>1340.8737443075022</v>
      </c>
      <c r="V71" s="80">
        <v>1399.0639459966974</v>
      </c>
      <c r="W71" s="80">
        <v>1378.6610229973121</v>
      </c>
      <c r="X71" s="80">
        <v>1297.8296342472538</v>
      </c>
      <c r="Y71" s="80">
        <v>1229.1495166126588</v>
      </c>
    </row>
    <row r="72" spans="1:25">
      <c r="A72" s="1" t="s">
        <v>72</v>
      </c>
      <c r="B72" s="79">
        <v>1439</v>
      </c>
      <c r="C72" s="80">
        <f t="shared" si="11"/>
        <v>1435</v>
      </c>
      <c r="D72" s="80">
        <f t="shared" si="10"/>
        <v>1518</v>
      </c>
      <c r="E72" s="80">
        <f t="shared" si="10"/>
        <v>1567</v>
      </c>
      <c r="F72" s="80">
        <f t="shared" si="10"/>
        <v>1394</v>
      </c>
      <c r="G72" s="80">
        <f t="shared" si="10"/>
        <v>1270</v>
      </c>
      <c r="H72" s="80">
        <f t="shared" si="10"/>
        <v>1238</v>
      </c>
      <c r="I72" s="80">
        <f t="shared" si="10"/>
        <v>1320</v>
      </c>
      <c r="J72" s="80">
        <f t="shared" si="10"/>
        <v>1377</v>
      </c>
      <c r="K72" s="80">
        <f t="shared" si="10"/>
        <v>1357</v>
      </c>
      <c r="L72" s="80">
        <f t="shared" si="10"/>
        <v>1278</v>
      </c>
      <c r="N72" s="1" t="s">
        <v>72</v>
      </c>
      <c r="O72" s="79">
        <v>1439</v>
      </c>
      <c r="P72" s="80">
        <v>1435.2909272369011</v>
      </c>
      <c r="Q72" s="80">
        <v>1518.9566887061264</v>
      </c>
      <c r="R72" s="80">
        <v>1567.4755170024996</v>
      </c>
      <c r="S72" s="80">
        <v>1394.9791675201063</v>
      </c>
      <c r="T72" s="80">
        <v>1270.171644577917</v>
      </c>
      <c r="U72" s="80">
        <v>1238.7993528792995</v>
      </c>
      <c r="V72" s="80">
        <v>1320.6533682433451</v>
      </c>
      <c r="W72" s="80">
        <v>1377.9660616910671</v>
      </c>
      <c r="X72" s="80">
        <v>1357.8708147705127</v>
      </c>
      <c r="Y72" s="80">
        <v>1278.2583633628053</v>
      </c>
    </row>
    <row r="73" spans="1:25">
      <c r="A73" s="1" t="s">
        <v>73</v>
      </c>
      <c r="B73" s="79">
        <v>1091</v>
      </c>
      <c r="C73" s="80">
        <f t="shared" si="11"/>
        <v>1439</v>
      </c>
      <c r="D73" s="80">
        <f t="shared" si="10"/>
        <v>1424</v>
      </c>
      <c r="E73" s="80">
        <f t="shared" si="10"/>
        <v>1494</v>
      </c>
      <c r="F73" s="80">
        <f t="shared" si="10"/>
        <v>1529</v>
      </c>
      <c r="G73" s="80">
        <f t="shared" si="10"/>
        <v>1349</v>
      </c>
      <c r="H73" s="80">
        <f t="shared" si="10"/>
        <v>1228</v>
      </c>
      <c r="I73" s="80">
        <f t="shared" si="10"/>
        <v>1197</v>
      </c>
      <c r="J73" s="80">
        <f t="shared" si="10"/>
        <v>1277</v>
      </c>
      <c r="K73" s="80">
        <f t="shared" si="10"/>
        <v>1332</v>
      </c>
      <c r="L73" s="80">
        <f t="shared" si="10"/>
        <v>1313</v>
      </c>
      <c r="N73" s="1" t="s">
        <v>73</v>
      </c>
      <c r="O73" s="79">
        <v>1091</v>
      </c>
      <c r="P73" s="80">
        <v>1439.6346769403426</v>
      </c>
      <c r="Q73" s="80">
        <v>1424.0967927772351</v>
      </c>
      <c r="R73" s="80">
        <v>1494.4870970649276</v>
      </c>
      <c r="S73" s="80">
        <v>1529.0727799295532</v>
      </c>
      <c r="T73" s="80">
        <v>1349.0285537419938</v>
      </c>
      <c r="U73" s="80">
        <v>1228.3321906055203</v>
      </c>
      <c r="V73" s="80">
        <v>1197.9933021954553</v>
      </c>
      <c r="W73" s="80">
        <v>1277.1510462934091</v>
      </c>
      <c r="X73" s="80">
        <v>1332.5758596189632</v>
      </c>
      <c r="Y73" s="80">
        <v>1313.1425501319718</v>
      </c>
    </row>
    <row r="74" spans="1:25">
      <c r="A74" s="1" t="s">
        <v>74</v>
      </c>
      <c r="B74" s="79">
        <v>1039</v>
      </c>
      <c r="C74" s="80">
        <f t="shared" si="11"/>
        <v>1082</v>
      </c>
      <c r="D74" s="80">
        <f t="shared" si="10"/>
        <v>1423</v>
      </c>
      <c r="E74" s="80">
        <f t="shared" si="10"/>
        <v>1403</v>
      </c>
      <c r="F74" s="80">
        <f t="shared" si="10"/>
        <v>1467</v>
      </c>
      <c r="G74" s="80">
        <f t="shared" si="10"/>
        <v>1495</v>
      </c>
      <c r="H74" s="80">
        <f t="shared" si="10"/>
        <v>1319</v>
      </c>
      <c r="I74" s="80">
        <f t="shared" si="10"/>
        <v>1201</v>
      </c>
      <c r="J74" s="80">
        <f t="shared" si="10"/>
        <v>1171</v>
      </c>
      <c r="K74" s="80">
        <f t="shared" si="10"/>
        <v>1248</v>
      </c>
      <c r="L74" s="80">
        <f t="shared" si="10"/>
        <v>1303</v>
      </c>
      <c r="N74" s="1" t="s">
        <v>74</v>
      </c>
      <c r="O74" s="79">
        <v>1039</v>
      </c>
      <c r="P74" s="80">
        <v>1082.8937417163797</v>
      </c>
      <c r="Q74" s="80">
        <v>1423.8741493565537</v>
      </c>
      <c r="R74" s="80">
        <v>1403.3262573294223</v>
      </c>
      <c r="S74" s="80">
        <v>1467.1192581681628</v>
      </c>
      <c r="T74" s="80">
        <v>1495.2191085819129</v>
      </c>
      <c r="U74" s="80">
        <v>1319.161061562146</v>
      </c>
      <c r="V74" s="80">
        <v>1201.1369159055141</v>
      </c>
      <c r="W74" s="80">
        <v>1171.4697304848478</v>
      </c>
      <c r="X74" s="80">
        <v>1248.8749221284729</v>
      </c>
      <c r="Y74" s="80">
        <v>1303.0726300869994</v>
      </c>
    </row>
    <row r="75" spans="1:25">
      <c r="A75" s="1" t="s">
        <v>75</v>
      </c>
      <c r="B75" s="79">
        <v>1118</v>
      </c>
      <c r="C75" s="80">
        <f t="shared" si="11"/>
        <v>1038</v>
      </c>
      <c r="D75" s="80">
        <f t="shared" si="10"/>
        <v>1072</v>
      </c>
      <c r="E75" s="80">
        <f t="shared" si="10"/>
        <v>1396</v>
      </c>
      <c r="F75" s="80">
        <f t="shared" si="10"/>
        <v>1362</v>
      </c>
      <c r="G75" s="80">
        <f t="shared" si="10"/>
        <v>1410</v>
      </c>
      <c r="H75" s="80">
        <f t="shared" si="10"/>
        <v>1437</v>
      </c>
      <c r="I75" s="80">
        <f t="shared" si="10"/>
        <v>1268</v>
      </c>
      <c r="J75" s="80">
        <f t="shared" si="10"/>
        <v>1154</v>
      </c>
      <c r="K75" s="80">
        <f t="shared" si="10"/>
        <v>1126</v>
      </c>
      <c r="L75" s="80">
        <f t="shared" si="10"/>
        <v>1200</v>
      </c>
      <c r="N75" s="1" t="s">
        <v>75</v>
      </c>
      <c r="O75" s="79">
        <v>1118</v>
      </c>
      <c r="P75" s="80">
        <v>1038.2497672152297</v>
      </c>
      <c r="Q75" s="80">
        <v>1072.1226806562941</v>
      </c>
      <c r="R75" s="80">
        <v>1396.3064707073095</v>
      </c>
      <c r="S75" s="80">
        <v>1362.7062518958646</v>
      </c>
      <c r="T75" s="80">
        <v>1410.4004276473815</v>
      </c>
      <c r="U75" s="80">
        <v>1437.4139378441362</v>
      </c>
      <c r="V75" s="80">
        <v>1268.1622949221533</v>
      </c>
      <c r="W75" s="80">
        <v>1154.7009627366069</v>
      </c>
      <c r="X75" s="80">
        <v>1126.1807107043035</v>
      </c>
      <c r="Y75" s="80">
        <v>1200.593417638986</v>
      </c>
    </row>
    <row r="76" spans="1:25">
      <c r="A76" s="1" t="s">
        <v>76</v>
      </c>
      <c r="B76" s="79">
        <v>1175</v>
      </c>
      <c r="C76" s="80">
        <f t="shared" si="11"/>
        <v>1066</v>
      </c>
      <c r="D76" s="80">
        <f t="shared" si="10"/>
        <v>987</v>
      </c>
      <c r="E76" s="80">
        <f t="shared" si="10"/>
        <v>1016</v>
      </c>
      <c r="F76" s="80">
        <f t="shared" si="10"/>
        <v>1320</v>
      </c>
      <c r="G76" s="80">
        <f t="shared" si="10"/>
        <v>1284</v>
      </c>
      <c r="H76" s="80">
        <f t="shared" si="10"/>
        <v>1329</v>
      </c>
      <c r="I76" s="80">
        <f t="shared" si="10"/>
        <v>1354</v>
      </c>
      <c r="J76" s="80">
        <f t="shared" si="10"/>
        <v>1195</v>
      </c>
      <c r="K76" s="80">
        <f t="shared" si="10"/>
        <v>1088</v>
      </c>
      <c r="L76" s="80">
        <f t="shared" si="10"/>
        <v>1061</v>
      </c>
      <c r="N76" s="1" t="s">
        <v>76</v>
      </c>
      <c r="O76" s="79">
        <v>1175</v>
      </c>
      <c r="P76" s="80">
        <v>1066.1866081270764</v>
      </c>
      <c r="Q76" s="80">
        <v>987.61584545595315</v>
      </c>
      <c r="R76" s="80">
        <v>1016.9594409661649</v>
      </c>
      <c r="S76" s="80">
        <v>1320.4085864387318</v>
      </c>
      <c r="T76" s="80">
        <v>1284.4051506619282</v>
      </c>
      <c r="U76" s="80">
        <v>1329.358819074763</v>
      </c>
      <c r="V76" s="80">
        <v>1354.8201329756121</v>
      </c>
      <c r="W76" s="80">
        <v>1195.2936894559264</v>
      </c>
      <c r="X76" s="80">
        <v>1088.3518454177615</v>
      </c>
      <c r="Y76" s="80">
        <v>1061.4703670672343</v>
      </c>
    </row>
    <row r="77" spans="1:25">
      <c r="A77" s="1" t="s">
        <v>77</v>
      </c>
      <c r="B77" s="79">
        <v>894</v>
      </c>
      <c r="C77" s="80">
        <f t="shared" si="11"/>
        <v>1103</v>
      </c>
      <c r="D77" s="80">
        <f t="shared" si="10"/>
        <v>1000</v>
      </c>
      <c r="E77" s="80">
        <f t="shared" si="10"/>
        <v>925</v>
      </c>
      <c r="F77" s="80">
        <f t="shared" si="10"/>
        <v>951</v>
      </c>
      <c r="G77" s="80">
        <f t="shared" si="10"/>
        <v>1232</v>
      </c>
      <c r="H77" s="80">
        <f t="shared" si="10"/>
        <v>1199</v>
      </c>
      <c r="I77" s="80">
        <f t="shared" si="10"/>
        <v>1241</v>
      </c>
      <c r="J77" s="80">
        <f t="shared" si="10"/>
        <v>1264</v>
      </c>
      <c r="K77" s="80">
        <f t="shared" si="10"/>
        <v>1115</v>
      </c>
      <c r="L77" s="80">
        <f t="shared" si="10"/>
        <v>1016</v>
      </c>
      <c r="N77" s="1" t="s">
        <v>77</v>
      </c>
      <c r="O77" s="79">
        <v>894</v>
      </c>
      <c r="P77" s="80">
        <v>1103.7629115616246</v>
      </c>
      <c r="Q77" s="80">
        <v>1000.5223265163584</v>
      </c>
      <c r="R77" s="80">
        <v>925.49613746118087</v>
      </c>
      <c r="S77" s="80">
        <v>951.35607151027637</v>
      </c>
      <c r="T77" s="80">
        <v>1232.7466603850646</v>
      </c>
      <c r="U77" s="80">
        <v>1199.1334927094829</v>
      </c>
      <c r="V77" s="80">
        <v>1241.1026870763897</v>
      </c>
      <c r="W77" s="80">
        <v>1264.8736243473613</v>
      </c>
      <c r="X77" s="80">
        <v>1115.9381414129475</v>
      </c>
      <c r="Y77" s="80">
        <v>1016.0961664004764</v>
      </c>
    </row>
    <row r="78" spans="1:25">
      <c r="A78" s="1" t="s">
        <v>78</v>
      </c>
      <c r="B78" s="79">
        <v>604</v>
      </c>
      <c r="C78" s="80">
        <f t="shared" si="11"/>
        <v>801</v>
      </c>
      <c r="D78" s="80">
        <f t="shared" si="10"/>
        <v>1001</v>
      </c>
      <c r="E78" s="80">
        <f t="shared" si="10"/>
        <v>917</v>
      </c>
      <c r="F78" s="80">
        <f t="shared" si="10"/>
        <v>856</v>
      </c>
      <c r="G78" s="80">
        <f t="shared" si="10"/>
        <v>888</v>
      </c>
      <c r="H78" s="80">
        <f t="shared" si="10"/>
        <v>1151</v>
      </c>
      <c r="I78" s="80">
        <f t="shared" si="10"/>
        <v>1120</v>
      </c>
      <c r="J78" s="80">
        <f t="shared" si="10"/>
        <v>1159</v>
      </c>
      <c r="K78" s="80">
        <f t="shared" si="10"/>
        <v>1181</v>
      </c>
      <c r="L78" s="80">
        <f t="shared" si="10"/>
        <v>1042</v>
      </c>
      <c r="N78" s="1" t="s">
        <v>78</v>
      </c>
      <c r="O78" s="79">
        <v>604</v>
      </c>
      <c r="P78" s="80">
        <v>801.6651128695861</v>
      </c>
      <c r="Q78" s="80">
        <v>1001.1243807226705</v>
      </c>
      <c r="R78" s="80">
        <v>917.08233059132863</v>
      </c>
      <c r="S78" s="80">
        <v>856.68252150762237</v>
      </c>
      <c r="T78" s="80">
        <v>888.78538268704551</v>
      </c>
      <c r="U78" s="80">
        <v>1151.6689125315388</v>
      </c>
      <c r="V78" s="80">
        <v>1120.2664828939803</v>
      </c>
      <c r="W78" s="80">
        <v>1159.4753633473756</v>
      </c>
      <c r="X78" s="80">
        <v>1181.6828860740354</v>
      </c>
      <c r="Y78" s="80">
        <v>1042.542889852218</v>
      </c>
    </row>
    <row r="79" spans="1:25">
      <c r="A79" s="1" t="s">
        <v>79</v>
      </c>
      <c r="B79" s="79">
        <v>542</v>
      </c>
      <c r="C79" s="80">
        <f t="shared" si="11"/>
        <v>549</v>
      </c>
      <c r="D79" s="80">
        <f t="shared" ref="D79:D81" si="12">ROUNDDOWN(Q79,0)</f>
        <v>716</v>
      </c>
      <c r="E79" s="80">
        <f t="shared" ref="E79:E81" si="13">ROUNDDOWN(R79,0)</f>
        <v>878</v>
      </c>
      <c r="F79" s="80">
        <f t="shared" ref="F79:F81" si="14">ROUNDDOWN(S79,0)</f>
        <v>788</v>
      </c>
      <c r="G79" s="80">
        <f t="shared" ref="G79:G81" si="15">ROUNDDOWN(T79,0)</f>
        <v>719</v>
      </c>
      <c r="H79" s="80">
        <f t="shared" ref="H79:H81" si="16">ROUNDDOWN(U79,0)</f>
        <v>746</v>
      </c>
      <c r="I79" s="80">
        <f t="shared" ref="I79:I81" si="17">ROUNDDOWN(V79,0)</f>
        <v>967</v>
      </c>
      <c r="J79" s="80">
        <f t="shared" ref="J79:J81" si="18">ROUNDDOWN(W79,0)</f>
        <v>941</v>
      </c>
      <c r="K79" s="80">
        <f t="shared" ref="K79:K81" si="19">ROUNDDOWN(X79,0)</f>
        <v>974</v>
      </c>
      <c r="L79" s="80">
        <f t="shared" ref="L79:L81" si="20">ROUNDDOWN(Y79,0)</f>
        <v>992</v>
      </c>
      <c r="N79" s="1" t="s">
        <v>79</v>
      </c>
      <c r="O79" s="79">
        <v>542</v>
      </c>
      <c r="P79" s="80">
        <v>549.62805028719629</v>
      </c>
      <c r="Q79" s="80">
        <v>716.91521099354554</v>
      </c>
      <c r="R79" s="80">
        <v>878.30154404861753</v>
      </c>
      <c r="S79" s="80">
        <v>788.03743260332976</v>
      </c>
      <c r="T79" s="80">
        <v>719.88745647328517</v>
      </c>
      <c r="U79" s="80">
        <v>746.86413277957809</v>
      </c>
      <c r="V79" s="80">
        <v>967.77042057850269</v>
      </c>
      <c r="W79" s="80">
        <v>941.38233090546953</v>
      </c>
      <c r="X79" s="80">
        <v>974.33033732806666</v>
      </c>
      <c r="Y79" s="80">
        <v>992.99176282573342</v>
      </c>
    </row>
    <row r="80" spans="1:25">
      <c r="A80" s="1" t="s">
        <v>80</v>
      </c>
      <c r="B80" s="79">
        <v>282</v>
      </c>
      <c r="C80" s="80">
        <f t="shared" si="11"/>
        <v>393</v>
      </c>
      <c r="D80" s="80">
        <f t="shared" si="12"/>
        <v>402</v>
      </c>
      <c r="E80" s="80">
        <f t="shared" si="13"/>
        <v>526</v>
      </c>
      <c r="F80" s="80">
        <f t="shared" si="14"/>
        <v>647</v>
      </c>
      <c r="G80" s="80">
        <f t="shared" si="15"/>
        <v>580</v>
      </c>
      <c r="H80" s="80">
        <f t="shared" si="16"/>
        <v>530</v>
      </c>
      <c r="I80" s="80">
        <f t="shared" si="17"/>
        <v>550</v>
      </c>
      <c r="J80" s="80">
        <f t="shared" si="18"/>
        <v>713</v>
      </c>
      <c r="K80" s="80">
        <f t="shared" si="19"/>
        <v>694</v>
      </c>
      <c r="L80" s="80">
        <f t="shared" si="20"/>
        <v>718</v>
      </c>
      <c r="N80" s="1" t="s">
        <v>80</v>
      </c>
      <c r="O80" s="79">
        <v>282</v>
      </c>
      <c r="P80" s="80">
        <v>393.90649224737496</v>
      </c>
      <c r="Q80" s="80">
        <v>402.1345711890587</v>
      </c>
      <c r="R80" s="80">
        <v>526.85552059087468</v>
      </c>
      <c r="S80" s="80">
        <v>647.03261504795444</v>
      </c>
      <c r="T80" s="80">
        <v>580.95695606382674</v>
      </c>
      <c r="U80" s="80">
        <v>530.71543066123525</v>
      </c>
      <c r="V80" s="80">
        <v>550.60317596776054</v>
      </c>
      <c r="W80" s="80">
        <v>713.45970945888371</v>
      </c>
      <c r="X80" s="80">
        <v>694.00588199013021</v>
      </c>
      <c r="Y80" s="80">
        <v>718.29581128499728</v>
      </c>
    </row>
    <row r="81" spans="1:25">
      <c r="A81" s="1" t="s">
        <v>81</v>
      </c>
      <c r="B81" s="79">
        <v>131</v>
      </c>
      <c r="C81" s="80">
        <f t="shared" si="11"/>
        <v>193</v>
      </c>
      <c r="D81" s="80">
        <f t="shared" si="12"/>
        <v>279</v>
      </c>
      <c r="E81" s="80">
        <f t="shared" si="13"/>
        <v>329</v>
      </c>
      <c r="F81" s="80">
        <f t="shared" si="14"/>
        <v>416</v>
      </c>
      <c r="G81" s="80">
        <f t="shared" si="15"/>
        <v>522</v>
      </c>
      <c r="H81" s="80">
        <f t="shared" si="16"/>
        <v>541</v>
      </c>
      <c r="I81" s="80">
        <f t="shared" si="17"/>
        <v>526</v>
      </c>
      <c r="J81" s="80">
        <f t="shared" si="18"/>
        <v>528</v>
      </c>
      <c r="K81" s="80">
        <f t="shared" si="19"/>
        <v>609</v>
      </c>
      <c r="L81" s="80">
        <f t="shared" si="20"/>
        <v>640</v>
      </c>
      <c r="N81" s="1" t="s">
        <v>81</v>
      </c>
      <c r="O81" s="79">
        <v>131</v>
      </c>
      <c r="P81" s="80">
        <v>193.75350981388823</v>
      </c>
      <c r="Q81" s="80">
        <v>279.9539501786241</v>
      </c>
      <c r="R81" s="80">
        <v>329.01113725056234</v>
      </c>
      <c r="S81" s="80">
        <v>416.96043958716183</v>
      </c>
      <c r="T81" s="80">
        <v>522.39930996474936</v>
      </c>
      <c r="U81" s="80">
        <v>541.72585949471022</v>
      </c>
      <c r="V81" s="80">
        <v>526.54722464076599</v>
      </c>
      <c r="W81" s="80">
        <v>528.85930369077437</v>
      </c>
      <c r="X81" s="80">
        <v>609.9537890762191</v>
      </c>
      <c r="Y81" s="80">
        <v>640.2181193001561</v>
      </c>
    </row>
    <row r="82" spans="1:25">
      <c r="A82" s="1" t="s">
        <v>82</v>
      </c>
      <c r="B82" s="78">
        <f t="shared" ref="B82:L82" si="21">SUM(B63:B65)</f>
        <v>4162</v>
      </c>
      <c r="C82" s="78">
        <f>SUM(C63:C65)</f>
        <v>4357</v>
      </c>
      <c r="D82" s="78">
        <f t="shared" si="21"/>
        <v>4359</v>
      </c>
      <c r="E82" s="78">
        <f t="shared" si="21"/>
        <v>4312</v>
      </c>
      <c r="F82" s="78">
        <f t="shared" si="21"/>
        <v>4318</v>
      </c>
      <c r="G82" s="78">
        <f t="shared" si="21"/>
        <v>4354</v>
      </c>
      <c r="H82" s="78">
        <f t="shared" si="21"/>
        <v>4379</v>
      </c>
      <c r="I82" s="78">
        <f t="shared" si="21"/>
        <v>4318</v>
      </c>
      <c r="J82" s="78">
        <f t="shared" si="21"/>
        <v>4178</v>
      </c>
      <c r="K82" s="78">
        <f t="shared" si="21"/>
        <v>4037</v>
      </c>
      <c r="L82" s="78">
        <f t="shared" si="21"/>
        <v>3951</v>
      </c>
      <c r="N82" s="1" t="s">
        <v>82</v>
      </c>
      <c r="O82" s="78">
        <v>4162</v>
      </c>
      <c r="P82" s="78">
        <v>4358.5087966357014</v>
      </c>
      <c r="Q82" s="78">
        <v>4360.8051546282604</v>
      </c>
      <c r="R82" s="78">
        <v>4314.0038570035822</v>
      </c>
      <c r="S82" s="78">
        <v>4318.390453608019</v>
      </c>
      <c r="T82" s="78">
        <v>4354.4338714886098</v>
      </c>
      <c r="U82" s="78">
        <v>4380.6470601999717</v>
      </c>
      <c r="V82" s="78">
        <v>4319.0824098453741</v>
      </c>
      <c r="W82" s="78">
        <v>4180.1224665253158</v>
      </c>
      <c r="X82" s="78">
        <v>4038.6037148393134</v>
      </c>
      <c r="Y82" s="78">
        <v>3952.8071021562746</v>
      </c>
    </row>
    <row r="83" spans="1:25">
      <c r="A83" s="1" t="s">
        <v>83</v>
      </c>
      <c r="B83" s="78">
        <f t="shared" ref="B83:L83" si="22">SUM(B66:B75)</f>
        <v>11898</v>
      </c>
      <c r="C83" s="78">
        <f>SUM(C66:C75)</f>
        <v>12488</v>
      </c>
      <c r="D83" s="78">
        <f t="shared" si="22"/>
        <v>13095</v>
      </c>
      <c r="E83" s="78">
        <f t="shared" si="22"/>
        <v>13513</v>
      </c>
      <c r="F83" s="78">
        <f t="shared" si="22"/>
        <v>13410</v>
      </c>
      <c r="G83" s="78">
        <f t="shared" si="22"/>
        <v>13138</v>
      </c>
      <c r="H83" s="78">
        <f t="shared" si="22"/>
        <v>12815</v>
      </c>
      <c r="I83" s="78">
        <f t="shared" si="22"/>
        <v>12486</v>
      </c>
      <c r="J83" s="78">
        <f t="shared" si="22"/>
        <v>12333</v>
      </c>
      <c r="K83" s="78">
        <f t="shared" si="22"/>
        <v>12275</v>
      </c>
      <c r="L83" s="78">
        <f t="shared" si="22"/>
        <v>12199</v>
      </c>
      <c r="N83" s="1" t="s">
        <v>83</v>
      </c>
      <c r="O83" s="78">
        <v>11898</v>
      </c>
      <c r="P83" s="78">
        <v>12493.683011343006</v>
      </c>
      <c r="Q83" s="78">
        <v>13100.74642063347</v>
      </c>
      <c r="R83" s="78">
        <v>13517.691047215223</v>
      </c>
      <c r="S83" s="78">
        <v>13414.872986506232</v>
      </c>
      <c r="T83" s="78">
        <v>13141.920680445</v>
      </c>
      <c r="U83" s="78">
        <v>12820.445748849508</v>
      </c>
      <c r="V83" s="78">
        <v>12491.668553224104</v>
      </c>
      <c r="W83" s="78">
        <v>12340.483860705364</v>
      </c>
      <c r="X83" s="78">
        <v>12280.296728574805</v>
      </c>
      <c r="Y83" s="78">
        <v>12202.416969039843</v>
      </c>
    </row>
    <row r="84" spans="1:25">
      <c r="A84" s="1" t="s">
        <v>84</v>
      </c>
      <c r="B84" s="78">
        <f t="shared" ref="B84:L84" si="23">SUM(B76:B81)</f>
        <v>3628</v>
      </c>
      <c r="C84" s="78">
        <f>SUM(C76:C81)</f>
        <v>4105</v>
      </c>
      <c r="D84" s="78">
        <f t="shared" si="23"/>
        <v>4385</v>
      </c>
      <c r="E84" s="78">
        <f t="shared" si="23"/>
        <v>4591</v>
      </c>
      <c r="F84" s="78">
        <f t="shared" si="23"/>
        <v>4978</v>
      </c>
      <c r="G84" s="78">
        <f t="shared" si="23"/>
        <v>5225</v>
      </c>
      <c r="H84" s="78">
        <f t="shared" si="23"/>
        <v>5496</v>
      </c>
      <c r="I84" s="78">
        <f t="shared" si="23"/>
        <v>5758</v>
      </c>
      <c r="J84" s="78">
        <f t="shared" si="23"/>
        <v>5800</v>
      </c>
      <c r="K84" s="78">
        <f t="shared" si="23"/>
        <v>5661</v>
      </c>
      <c r="L84" s="78">
        <f t="shared" si="23"/>
        <v>5469</v>
      </c>
      <c r="N84" s="1" t="s">
        <v>84</v>
      </c>
      <c r="O84" s="78">
        <v>3628</v>
      </c>
      <c r="P84" s="78">
        <v>4108.9026849067468</v>
      </c>
      <c r="Q84" s="78">
        <v>4388.2662850562101</v>
      </c>
      <c r="R84" s="78">
        <v>4593.706110908729</v>
      </c>
      <c r="S84" s="78">
        <v>4980.4776666950766</v>
      </c>
      <c r="T84" s="78">
        <v>5229.1809162358995</v>
      </c>
      <c r="U84" s="78">
        <v>5499.466647251309</v>
      </c>
      <c r="V84" s="78">
        <v>5761.1101241330125</v>
      </c>
      <c r="W84" s="78">
        <v>5803.3440212057903</v>
      </c>
      <c r="X84" s="78">
        <v>5664.2628812991616</v>
      </c>
      <c r="Y84" s="78">
        <v>5471.6151167308153</v>
      </c>
    </row>
    <row r="85" spans="1:25">
      <c r="A85" s="1" t="s">
        <v>85</v>
      </c>
      <c r="B85" s="78">
        <f t="shared" ref="B85:L85" si="24">SUM(B78:B81)</f>
        <v>1559</v>
      </c>
      <c r="C85" s="78">
        <f t="shared" si="24"/>
        <v>1936</v>
      </c>
      <c r="D85" s="78">
        <f t="shared" si="24"/>
        <v>2398</v>
      </c>
      <c r="E85" s="78">
        <f t="shared" si="24"/>
        <v>2650</v>
      </c>
      <c r="F85" s="78">
        <f t="shared" si="24"/>
        <v>2707</v>
      </c>
      <c r="G85" s="78">
        <f t="shared" si="24"/>
        <v>2709</v>
      </c>
      <c r="H85" s="78">
        <f t="shared" si="24"/>
        <v>2968</v>
      </c>
      <c r="I85" s="78">
        <f t="shared" si="24"/>
        <v>3163</v>
      </c>
      <c r="J85" s="78">
        <f t="shared" si="24"/>
        <v>3341</v>
      </c>
      <c r="K85" s="78">
        <f t="shared" si="24"/>
        <v>3458</v>
      </c>
      <c r="L85" s="78">
        <f t="shared" si="24"/>
        <v>3392</v>
      </c>
      <c r="N85" s="1" t="s">
        <v>85</v>
      </c>
      <c r="O85" s="78">
        <v>1559</v>
      </c>
      <c r="P85" s="78">
        <v>1938.9531652180456</v>
      </c>
      <c r="Q85" s="78">
        <v>2400.1281130838984</v>
      </c>
      <c r="R85" s="78">
        <v>2651.2505324813828</v>
      </c>
      <c r="S85" s="78">
        <v>2708.7130087460687</v>
      </c>
      <c r="T85" s="78">
        <v>2712.0291051889071</v>
      </c>
      <c r="U85" s="78">
        <v>2970.9743354670622</v>
      </c>
      <c r="V85" s="78">
        <v>3165.1873040810096</v>
      </c>
      <c r="W85" s="78">
        <v>3343.1767074025029</v>
      </c>
      <c r="X85" s="78">
        <v>3459.9728944684512</v>
      </c>
      <c r="Y85" s="78">
        <v>3394.0485832631048</v>
      </c>
    </row>
    <row r="86" spans="1:25">
      <c r="A86" s="1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N86" s="1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</row>
    <row r="87" spans="1:25">
      <c r="A87" s="1" t="s">
        <v>87</v>
      </c>
      <c r="B87" s="66">
        <v>2020</v>
      </c>
      <c r="C87" s="66">
        <v>2025</v>
      </c>
      <c r="D87" s="66">
        <v>2030</v>
      </c>
      <c r="E87" s="66">
        <v>2035</v>
      </c>
      <c r="F87" s="66">
        <v>2040</v>
      </c>
      <c r="G87" s="66">
        <v>2045</v>
      </c>
      <c r="H87" s="66">
        <v>2050</v>
      </c>
      <c r="I87" s="66">
        <v>2055</v>
      </c>
      <c r="J87" s="66">
        <v>2060</v>
      </c>
      <c r="K87" s="66">
        <v>2065</v>
      </c>
      <c r="L87" s="66">
        <v>2070</v>
      </c>
      <c r="N87" s="1" t="s">
        <v>87</v>
      </c>
      <c r="O87" s="66">
        <v>2020</v>
      </c>
      <c r="P87" s="66">
        <v>2025</v>
      </c>
      <c r="Q87" s="66">
        <v>2030</v>
      </c>
      <c r="R87" s="66">
        <v>2035</v>
      </c>
      <c r="S87" s="66">
        <v>2040</v>
      </c>
      <c r="T87" s="66">
        <v>2045</v>
      </c>
      <c r="U87" s="66">
        <v>2050</v>
      </c>
      <c r="V87" s="66">
        <v>2055</v>
      </c>
      <c r="W87" s="66">
        <v>2060</v>
      </c>
      <c r="X87" s="66">
        <v>2065</v>
      </c>
      <c r="Y87" s="66">
        <v>2070</v>
      </c>
    </row>
    <row r="88" spans="1:25">
      <c r="A88" s="1" t="s">
        <v>62</v>
      </c>
      <c r="B88" s="78">
        <f t="shared" ref="B88:L88" si="25">SUM(B89:B107)</f>
        <v>20446</v>
      </c>
      <c r="C88" s="78">
        <f t="shared" si="25"/>
        <v>21852</v>
      </c>
      <c r="D88" s="78">
        <f t="shared" si="25"/>
        <v>22902</v>
      </c>
      <c r="E88" s="78">
        <f t="shared" si="25"/>
        <v>23612</v>
      </c>
      <c r="F88" s="78">
        <f t="shared" si="25"/>
        <v>23976</v>
      </c>
      <c r="G88" s="78">
        <f t="shared" si="25"/>
        <v>24015</v>
      </c>
      <c r="H88" s="78">
        <f t="shared" si="25"/>
        <v>23992</v>
      </c>
      <c r="I88" s="78">
        <f t="shared" si="25"/>
        <v>23898</v>
      </c>
      <c r="J88" s="78">
        <f t="shared" si="25"/>
        <v>23695</v>
      </c>
      <c r="K88" s="78">
        <f t="shared" si="25"/>
        <v>23387</v>
      </c>
      <c r="L88" s="78">
        <f t="shared" si="25"/>
        <v>23021</v>
      </c>
      <c r="N88" s="1" t="s">
        <v>62</v>
      </c>
      <c r="O88" s="78">
        <v>20446</v>
      </c>
      <c r="P88" s="78">
        <v>21861.78624887902</v>
      </c>
      <c r="Q88" s="78">
        <v>22910.647198146165</v>
      </c>
      <c r="R88" s="78">
        <v>23621.4082961647</v>
      </c>
      <c r="S88" s="78">
        <v>23986.344122406277</v>
      </c>
      <c r="T88" s="78">
        <v>24023.965768622904</v>
      </c>
      <c r="U88" s="78">
        <v>24001.242788455827</v>
      </c>
      <c r="V88" s="78">
        <v>23907.737063650507</v>
      </c>
      <c r="W88" s="78">
        <v>23706.340160214917</v>
      </c>
      <c r="X88" s="78">
        <v>23396.479770907874</v>
      </c>
      <c r="Y88" s="78">
        <v>23031.863848599478</v>
      </c>
    </row>
    <row r="89" spans="1:25">
      <c r="A89" s="1" t="s">
        <v>63</v>
      </c>
      <c r="B89" s="79">
        <v>1422</v>
      </c>
      <c r="C89" s="80">
        <f>ROUNDDOWN(P89,0)</f>
        <v>1363</v>
      </c>
      <c r="D89" s="80">
        <f t="shared" ref="D89:D107" si="26">ROUNDDOWN(Q89,0)</f>
        <v>1353</v>
      </c>
      <c r="E89" s="80">
        <f t="shared" ref="E89:E107" si="27">ROUNDDOWN(R89,0)</f>
        <v>1372</v>
      </c>
      <c r="F89" s="80">
        <f t="shared" ref="F89:F107" si="28">ROUNDDOWN(S89,0)</f>
        <v>1414</v>
      </c>
      <c r="G89" s="80">
        <f t="shared" ref="G89:G107" si="29">ROUNDDOWN(T89,0)</f>
        <v>1435</v>
      </c>
      <c r="H89" s="80">
        <f t="shared" ref="H89:H107" si="30">ROUNDDOWN(U89,0)</f>
        <v>1415</v>
      </c>
      <c r="I89" s="80">
        <f t="shared" ref="I89:I107" si="31">ROUNDDOWN(V89,0)</f>
        <v>1356</v>
      </c>
      <c r="J89" s="80">
        <f t="shared" ref="J89:J107" si="32">ROUNDDOWN(W89,0)</f>
        <v>1301</v>
      </c>
      <c r="K89" s="80">
        <f t="shared" ref="K89:K107" si="33">ROUNDDOWN(X89,0)</f>
        <v>1276</v>
      </c>
      <c r="L89" s="80">
        <f t="shared" ref="L89:L107" si="34">ROUNDDOWN(Y89,0)</f>
        <v>1271</v>
      </c>
      <c r="N89" s="1" t="s">
        <v>63</v>
      </c>
      <c r="O89" s="79">
        <v>1422</v>
      </c>
      <c r="P89" s="80">
        <v>1363.4526690381228</v>
      </c>
      <c r="Q89" s="80">
        <v>1353.0227594305179</v>
      </c>
      <c r="R89" s="80">
        <v>1372.9522299336822</v>
      </c>
      <c r="S89" s="80">
        <v>1414.563964388806</v>
      </c>
      <c r="T89" s="80">
        <v>1435.487116827886</v>
      </c>
      <c r="U89" s="80">
        <v>1415.0501585814754</v>
      </c>
      <c r="V89" s="80">
        <v>1356.6678355374124</v>
      </c>
      <c r="W89" s="80">
        <v>1301.1641894042905</v>
      </c>
      <c r="X89" s="80">
        <v>1276.4356746381777</v>
      </c>
      <c r="Y89" s="80">
        <v>1271.7884818548548</v>
      </c>
    </row>
    <row r="90" spans="1:25">
      <c r="A90" s="1" t="s">
        <v>64</v>
      </c>
      <c r="B90" s="79">
        <v>1363</v>
      </c>
      <c r="C90" s="80">
        <f t="shared" ref="C90:C107" si="35">ROUNDDOWN(P90,0)</f>
        <v>1487</v>
      </c>
      <c r="D90" s="80">
        <f t="shared" si="26"/>
        <v>1391</v>
      </c>
      <c r="E90" s="80">
        <f t="shared" si="27"/>
        <v>1346</v>
      </c>
      <c r="F90" s="80">
        <f t="shared" si="28"/>
        <v>1330</v>
      </c>
      <c r="G90" s="80">
        <f t="shared" si="29"/>
        <v>1334</v>
      </c>
      <c r="H90" s="80">
        <f t="shared" si="30"/>
        <v>1354</v>
      </c>
      <c r="I90" s="80">
        <f t="shared" si="31"/>
        <v>1335</v>
      </c>
      <c r="J90" s="80">
        <f t="shared" si="32"/>
        <v>1280</v>
      </c>
      <c r="K90" s="80">
        <f t="shared" si="33"/>
        <v>1227</v>
      </c>
      <c r="L90" s="80">
        <f t="shared" si="34"/>
        <v>1204</v>
      </c>
      <c r="N90" s="1" t="s">
        <v>64</v>
      </c>
      <c r="O90" s="79">
        <v>1363</v>
      </c>
      <c r="P90" s="80">
        <v>1487.6291493997785</v>
      </c>
      <c r="Q90" s="80">
        <v>1391.4573464111947</v>
      </c>
      <c r="R90" s="80">
        <v>1346.1309398093033</v>
      </c>
      <c r="S90" s="80">
        <v>1330.7657694448665</v>
      </c>
      <c r="T90" s="80">
        <v>1334.8249937162091</v>
      </c>
      <c r="U90" s="80">
        <v>1354.5687080522982</v>
      </c>
      <c r="V90" s="80">
        <v>1335.2837811422378</v>
      </c>
      <c r="W90" s="80">
        <v>1280.1924696481685</v>
      </c>
      <c r="X90" s="80">
        <v>1227.8175640475708</v>
      </c>
      <c r="Y90" s="80">
        <v>1204.4829956588237</v>
      </c>
    </row>
    <row r="91" spans="1:25">
      <c r="A91" s="1" t="s">
        <v>65</v>
      </c>
      <c r="B91" s="79">
        <v>1214</v>
      </c>
      <c r="C91" s="80">
        <f t="shared" si="35"/>
        <v>1399</v>
      </c>
      <c r="D91" s="80">
        <f t="shared" si="26"/>
        <v>1516</v>
      </c>
      <c r="E91" s="80">
        <f t="shared" si="27"/>
        <v>1407</v>
      </c>
      <c r="F91" s="80">
        <f t="shared" si="28"/>
        <v>1351</v>
      </c>
      <c r="G91" s="80">
        <f t="shared" si="29"/>
        <v>1325</v>
      </c>
      <c r="H91" s="80">
        <f t="shared" si="30"/>
        <v>1329</v>
      </c>
      <c r="I91" s="80">
        <f t="shared" si="31"/>
        <v>1349</v>
      </c>
      <c r="J91" s="80">
        <f t="shared" si="32"/>
        <v>1330</v>
      </c>
      <c r="K91" s="80">
        <f t="shared" si="33"/>
        <v>1275</v>
      </c>
      <c r="L91" s="80">
        <f t="shared" si="34"/>
        <v>1223</v>
      </c>
      <c r="N91" s="1" t="s">
        <v>65</v>
      </c>
      <c r="O91" s="79">
        <v>1214</v>
      </c>
      <c r="P91" s="80">
        <v>1399.9549039846117</v>
      </c>
      <c r="Q91" s="80">
        <v>1516.4849697689031</v>
      </c>
      <c r="R91" s="80">
        <v>1407.7115966949309</v>
      </c>
      <c r="S91" s="80">
        <v>1351.4558688764764</v>
      </c>
      <c r="T91" s="80">
        <v>1325.7487824940592</v>
      </c>
      <c r="U91" s="80">
        <v>1329.7927034898989</v>
      </c>
      <c r="V91" s="80">
        <v>1349.4619840229409</v>
      </c>
      <c r="W91" s="80">
        <v>1330.2497612873315</v>
      </c>
      <c r="X91" s="80">
        <v>1275.3661440375949</v>
      </c>
      <c r="Y91" s="80">
        <v>1223.1886918311113</v>
      </c>
    </row>
    <row r="92" spans="1:25">
      <c r="A92" s="1" t="s">
        <v>66</v>
      </c>
      <c r="B92" s="79">
        <v>1097</v>
      </c>
      <c r="C92" s="80">
        <f t="shared" si="35"/>
        <v>1209</v>
      </c>
      <c r="D92" s="80">
        <f t="shared" si="26"/>
        <v>1376</v>
      </c>
      <c r="E92" s="80">
        <f t="shared" si="27"/>
        <v>1471</v>
      </c>
      <c r="F92" s="80">
        <f t="shared" si="28"/>
        <v>1348</v>
      </c>
      <c r="G92" s="80">
        <f t="shared" si="29"/>
        <v>1276</v>
      </c>
      <c r="H92" s="80">
        <f t="shared" si="30"/>
        <v>1252</v>
      </c>
      <c r="I92" s="80">
        <f t="shared" si="31"/>
        <v>1256</v>
      </c>
      <c r="J92" s="80">
        <f t="shared" si="32"/>
        <v>1274</v>
      </c>
      <c r="K92" s="80">
        <f t="shared" si="33"/>
        <v>1256</v>
      </c>
      <c r="L92" s="80">
        <f t="shared" si="34"/>
        <v>1204</v>
      </c>
      <c r="N92" s="1" t="s">
        <v>66</v>
      </c>
      <c r="O92" s="79">
        <v>1097</v>
      </c>
      <c r="P92" s="80">
        <v>1209.6360578880258</v>
      </c>
      <c r="Q92" s="80">
        <v>1376.8332342788653</v>
      </c>
      <c r="R92" s="80">
        <v>1471.8436857391898</v>
      </c>
      <c r="S92" s="80">
        <v>1348.0828055437491</v>
      </c>
      <c r="T92" s="80">
        <v>1276.7338738862961</v>
      </c>
      <c r="U92" s="80">
        <v>1252.4481323099628</v>
      </c>
      <c r="V92" s="80">
        <v>1256.2684649139426</v>
      </c>
      <c r="W92" s="80">
        <v>1274.8502309263126</v>
      </c>
      <c r="X92" s="80">
        <v>1256.7002519857549</v>
      </c>
      <c r="Y92" s="80">
        <v>1204.8511499337565</v>
      </c>
    </row>
    <row r="93" spans="1:25">
      <c r="A93" s="1" t="s">
        <v>67</v>
      </c>
      <c r="B93" s="79">
        <v>913</v>
      </c>
      <c r="C93" s="80">
        <f t="shared" si="35"/>
        <v>919</v>
      </c>
      <c r="D93" s="80">
        <f t="shared" si="26"/>
        <v>1001</v>
      </c>
      <c r="E93" s="80">
        <f t="shared" si="27"/>
        <v>1126</v>
      </c>
      <c r="F93" s="80">
        <f t="shared" si="28"/>
        <v>1188</v>
      </c>
      <c r="G93" s="80">
        <f t="shared" si="29"/>
        <v>1075</v>
      </c>
      <c r="H93" s="80">
        <f t="shared" si="30"/>
        <v>1018</v>
      </c>
      <c r="I93" s="80">
        <f t="shared" si="31"/>
        <v>998</v>
      </c>
      <c r="J93" s="80">
        <f t="shared" si="32"/>
        <v>1001</v>
      </c>
      <c r="K93" s="80">
        <f t="shared" si="33"/>
        <v>1016</v>
      </c>
      <c r="L93" s="80">
        <f t="shared" si="34"/>
        <v>1002</v>
      </c>
      <c r="N93" s="1" t="s">
        <v>67</v>
      </c>
      <c r="O93" s="79">
        <v>913</v>
      </c>
      <c r="P93" s="80">
        <v>919.59827300524603</v>
      </c>
      <c r="Q93" s="80">
        <v>1001.6977998496127</v>
      </c>
      <c r="R93" s="80">
        <v>1126.1288792887487</v>
      </c>
      <c r="S93" s="80">
        <v>1188.8319376551995</v>
      </c>
      <c r="T93" s="80">
        <v>1075.1229990772508</v>
      </c>
      <c r="U93" s="80">
        <v>1018.2207991017989</v>
      </c>
      <c r="V93" s="80">
        <v>998.85243447984158</v>
      </c>
      <c r="W93" s="80">
        <v>1001.8992261381675</v>
      </c>
      <c r="X93" s="80">
        <v>1016.7185561683528</v>
      </c>
      <c r="Y93" s="80">
        <v>1002.2435849636793</v>
      </c>
    </row>
    <row r="94" spans="1:25">
      <c r="A94" s="1" t="s">
        <v>68</v>
      </c>
      <c r="B94" s="79">
        <v>1103</v>
      </c>
      <c r="C94" s="80">
        <f t="shared" si="35"/>
        <v>1156</v>
      </c>
      <c r="D94" s="80">
        <f t="shared" si="26"/>
        <v>1135</v>
      </c>
      <c r="E94" s="80">
        <f t="shared" si="27"/>
        <v>1204</v>
      </c>
      <c r="F94" s="80">
        <f t="shared" si="28"/>
        <v>1317</v>
      </c>
      <c r="G94" s="80">
        <f t="shared" si="29"/>
        <v>1352</v>
      </c>
      <c r="H94" s="80">
        <f t="shared" si="30"/>
        <v>1223</v>
      </c>
      <c r="I94" s="80">
        <f t="shared" si="31"/>
        <v>1158</v>
      </c>
      <c r="J94" s="80">
        <f t="shared" si="32"/>
        <v>1136</v>
      </c>
      <c r="K94" s="80">
        <f t="shared" si="33"/>
        <v>1140</v>
      </c>
      <c r="L94" s="80">
        <f t="shared" si="34"/>
        <v>1157</v>
      </c>
      <c r="N94" s="1" t="s">
        <v>68</v>
      </c>
      <c r="O94" s="79">
        <v>1103</v>
      </c>
      <c r="P94" s="80">
        <v>1156.5790008214929</v>
      </c>
      <c r="Q94" s="80">
        <v>1135.3588144662019</v>
      </c>
      <c r="R94" s="80">
        <v>1204.4913717645893</v>
      </c>
      <c r="S94" s="80">
        <v>1317.8803912058918</v>
      </c>
      <c r="T94" s="80">
        <v>1352.997739926006</v>
      </c>
      <c r="U94" s="80">
        <v>1223.5867340198283</v>
      </c>
      <c r="V94" s="80">
        <v>1158.8269092497662</v>
      </c>
      <c r="W94" s="80">
        <v>1136.783967157163</v>
      </c>
      <c r="X94" s="80">
        <v>1140.251490275587</v>
      </c>
      <c r="Y94" s="80">
        <v>1157.1172215896408</v>
      </c>
    </row>
    <row r="95" spans="1:25">
      <c r="A95" s="1" t="s">
        <v>69</v>
      </c>
      <c r="B95" s="79">
        <v>1432</v>
      </c>
      <c r="C95" s="80">
        <f t="shared" si="35"/>
        <v>1314</v>
      </c>
      <c r="D95" s="80">
        <f t="shared" si="26"/>
        <v>1350</v>
      </c>
      <c r="E95" s="80">
        <f t="shared" si="27"/>
        <v>1298</v>
      </c>
      <c r="F95" s="80">
        <f t="shared" si="28"/>
        <v>1349</v>
      </c>
      <c r="G95" s="80">
        <f t="shared" si="29"/>
        <v>1444</v>
      </c>
      <c r="H95" s="80">
        <f t="shared" si="30"/>
        <v>1483</v>
      </c>
      <c r="I95" s="80">
        <f t="shared" si="31"/>
        <v>1341</v>
      </c>
      <c r="J95" s="80">
        <f t="shared" si="32"/>
        <v>1270</v>
      </c>
      <c r="K95" s="80">
        <f t="shared" si="33"/>
        <v>1246</v>
      </c>
      <c r="L95" s="80">
        <f t="shared" si="34"/>
        <v>1249</v>
      </c>
      <c r="N95" s="1" t="s">
        <v>69</v>
      </c>
      <c r="O95" s="79">
        <v>1432</v>
      </c>
      <c r="P95" s="80">
        <v>1314.5599115626649</v>
      </c>
      <c r="Q95" s="80">
        <v>1350.7721630956673</v>
      </c>
      <c r="R95" s="80">
        <v>1298.852805708736</v>
      </c>
      <c r="S95" s="80">
        <v>1349.1279273584073</v>
      </c>
      <c r="T95" s="80">
        <v>1444.6209484281626</v>
      </c>
      <c r="U95" s="80">
        <v>1483.1155325746902</v>
      </c>
      <c r="V95" s="80">
        <v>1341.2590702305154</v>
      </c>
      <c r="W95" s="80">
        <v>1270.2712931123162</v>
      </c>
      <c r="X95" s="80">
        <v>1246.1084812786676</v>
      </c>
      <c r="Y95" s="80">
        <v>1249.9094760953903</v>
      </c>
    </row>
    <row r="96" spans="1:25">
      <c r="A96" s="1" t="s">
        <v>70</v>
      </c>
      <c r="B96" s="79">
        <v>1509</v>
      </c>
      <c r="C96" s="80">
        <f t="shared" si="35"/>
        <v>1547</v>
      </c>
      <c r="D96" s="80">
        <f t="shared" si="26"/>
        <v>1385</v>
      </c>
      <c r="E96" s="80">
        <f t="shared" si="27"/>
        <v>1388</v>
      </c>
      <c r="F96" s="80">
        <f t="shared" si="28"/>
        <v>1300</v>
      </c>
      <c r="G96" s="80">
        <f t="shared" si="29"/>
        <v>1315</v>
      </c>
      <c r="H96" s="80">
        <f t="shared" si="30"/>
        <v>1408</v>
      </c>
      <c r="I96" s="80">
        <f t="shared" si="31"/>
        <v>1445</v>
      </c>
      <c r="J96" s="80">
        <f t="shared" si="32"/>
        <v>1307</v>
      </c>
      <c r="K96" s="80">
        <f t="shared" si="33"/>
        <v>1238</v>
      </c>
      <c r="L96" s="80">
        <f t="shared" si="34"/>
        <v>1214</v>
      </c>
      <c r="N96" s="1" t="s">
        <v>70</v>
      </c>
      <c r="O96" s="79">
        <v>1509</v>
      </c>
      <c r="P96" s="80">
        <v>1547.3031996839627</v>
      </c>
      <c r="Q96" s="80">
        <v>1385.7390527285488</v>
      </c>
      <c r="R96" s="80">
        <v>1388.2756728957752</v>
      </c>
      <c r="S96" s="80">
        <v>1300.6351545856664</v>
      </c>
      <c r="T96" s="80">
        <v>1315.3457640573527</v>
      </c>
      <c r="U96" s="80">
        <v>1408.4476398795214</v>
      </c>
      <c r="V96" s="80">
        <v>1445.9783196390199</v>
      </c>
      <c r="W96" s="80">
        <v>1307.6739431119431</v>
      </c>
      <c r="X96" s="80">
        <v>1238.4636999327838</v>
      </c>
      <c r="Y96" s="80">
        <v>1214.9059249074496</v>
      </c>
    </row>
    <row r="97" spans="1:25">
      <c r="A97" s="1" t="s">
        <v>71</v>
      </c>
      <c r="B97" s="79">
        <v>1430</v>
      </c>
      <c r="C97" s="80">
        <f t="shared" si="35"/>
        <v>1572</v>
      </c>
      <c r="D97" s="80">
        <f t="shared" si="26"/>
        <v>1586</v>
      </c>
      <c r="E97" s="80">
        <f t="shared" si="27"/>
        <v>1397</v>
      </c>
      <c r="F97" s="80">
        <f t="shared" si="28"/>
        <v>1376</v>
      </c>
      <c r="G97" s="80">
        <f t="shared" si="29"/>
        <v>1267</v>
      </c>
      <c r="H97" s="80">
        <f t="shared" si="30"/>
        <v>1281</v>
      </c>
      <c r="I97" s="80">
        <f t="shared" si="31"/>
        <v>1372</v>
      </c>
      <c r="J97" s="80">
        <f t="shared" si="32"/>
        <v>1409</v>
      </c>
      <c r="K97" s="80">
        <f t="shared" si="33"/>
        <v>1274</v>
      </c>
      <c r="L97" s="80">
        <f t="shared" si="34"/>
        <v>1206</v>
      </c>
      <c r="N97" s="1" t="s">
        <v>71</v>
      </c>
      <c r="O97" s="79">
        <v>1430</v>
      </c>
      <c r="P97" s="80">
        <v>1572.253190212454</v>
      </c>
      <c r="Q97" s="80">
        <v>1586.114155248554</v>
      </c>
      <c r="R97" s="80">
        <v>1397.1418072735516</v>
      </c>
      <c r="S97" s="80">
        <v>1376.3008545688454</v>
      </c>
      <c r="T97" s="80">
        <v>1267.4559517921859</v>
      </c>
      <c r="U97" s="80">
        <v>1281.7912936162495</v>
      </c>
      <c r="V97" s="80">
        <v>1372.5181405861947</v>
      </c>
      <c r="W97" s="80">
        <v>1409.0914127050285</v>
      </c>
      <c r="X97" s="80">
        <v>1274.3151808231573</v>
      </c>
      <c r="Y97" s="80">
        <v>1206.8704909474984</v>
      </c>
    </row>
    <row r="98" spans="1:25">
      <c r="A98" s="1" t="s">
        <v>72</v>
      </c>
      <c r="B98" s="79">
        <v>1392</v>
      </c>
      <c r="C98" s="80">
        <f t="shared" si="35"/>
        <v>1449</v>
      </c>
      <c r="D98" s="80">
        <f t="shared" si="26"/>
        <v>1584</v>
      </c>
      <c r="E98" s="80">
        <f t="shared" si="27"/>
        <v>1588</v>
      </c>
      <c r="F98" s="80">
        <f t="shared" si="28"/>
        <v>1391</v>
      </c>
      <c r="G98" s="80">
        <f t="shared" si="29"/>
        <v>1362</v>
      </c>
      <c r="H98" s="80">
        <f t="shared" si="30"/>
        <v>1254</v>
      </c>
      <c r="I98" s="80">
        <f t="shared" si="31"/>
        <v>1268</v>
      </c>
      <c r="J98" s="80">
        <f t="shared" si="32"/>
        <v>1358</v>
      </c>
      <c r="K98" s="80">
        <f t="shared" si="33"/>
        <v>1394</v>
      </c>
      <c r="L98" s="80">
        <f t="shared" si="34"/>
        <v>1261</v>
      </c>
      <c r="N98" s="1" t="s">
        <v>72</v>
      </c>
      <c r="O98" s="79">
        <v>1392</v>
      </c>
      <c r="P98" s="80">
        <v>1449.4064561996686</v>
      </c>
      <c r="Q98" s="80">
        <v>1584.2427391213494</v>
      </c>
      <c r="R98" s="80">
        <v>1588.7478568747601</v>
      </c>
      <c r="S98" s="80">
        <v>1391.0855287983311</v>
      </c>
      <c r="T98" s="80">
        <v>1362.0561407240577</v>
      </c>
      <c r="U98" s="80">
        <v>1254.3377826911369</v>
      </c>
      <c r="V98" s="80">
        <v>1268.5247537273215</v>
      </c>
      <c r="W98" s="80">
        <v>1358.3125778311276</v>
      </c>
      <c r="X98" s="80">
        <v>1394.5073165835315</v>
      </c>
      <c r="Y98" s="80">
        <v>1261.1260187016378</v>
      </c>
    </row>
    <row r="99" spans="1:25">
      <c r="A99" s="1" t="s">
        <v>73</v>
      </c>
      <c r="B99" s="79">
        <v>1138</v>
      </c>
      <c r="C99" s="80">
        <f t="shared" si="35"/>
        <v>1373</v>
      </c>
      <c r="D99" s="80">
        <f t="shared" si="26"/>
        <v>1422</v>
      </c>
      <c r="E99" s="80">
        <f t="shared" si="27"/>
        <v>1546</v>
      </c>
      <c r="F99" s="80">
        <f t="shared" si="28"/>
        <v>1542</v>
      </c>
      <c r="G99" s="80">
        <f t="shared" si="29"/>
        <v>1343</v>
      </c>
      <c r="H99" s="80">
        <f t="shared" si="30"/>
        <v>1315</v>
      </c>
      <c r="I99" s="80">
        <f t="shared" si="31"/>
        <v>1211</v>
      </c>
      <c r="J99" s="80">
        <f t="shared" si="32"/>
        <v>1225</v>
      </c>
      <c r="K99" s="80">
        <f t="shared" si="33"/>
        <v>1312</v>
      </c>
      <c r="L99" s="80">
        <f t="shared" si="34"/>
        <v>1346</v>
      </c>
      <c r="N99" s="1" t="s">
        <v>73</v>
      </c>
      <c r="O99" s="79">
        <v>1138</v>
      </c>
      <c r="P99" s="80">
        <v>1373.3026460025458</v>
      </c>
      <c r="Q99" s="80">
        <v>1422.5467726492905</v>
      </c>
      <c r="R99" s="80">
        <v>1546.7262811271385</v>
      </c>
      <c r="S99" s="80">
        <v>1542.8957964987978</v>
      </c>
      <c r="T99" s="80">
        <v>1343.677333976884</v>
      </c>
      <c r="U99" s="80">
        <v>1315.6372674481818</v>
      </c>
      <c r="V99" s="80">
        <v>1211.589951057023</v>
      </c>
      <c r="W99" s="80">
        <v>1225.2934301202943</v>
      </c>
      <c r="X99" s="80">
        <v>1312.0212851786428</v>
      </c>
      <c r="Y99" s="80">
        <v>1346.9825072343647</v>
      </c>
    </row>
    <row r="100" spans="1:25">
      <c r="A100" s="1" t="s">
        <v>74</v>
      </c>
      <c r="B100" s="79">
        <v>1048</v>
      </c>
      <c r="C100" s="80">
        <f t="shared" si="35"/>
        <v>1142</v>
      </c>
      <c r="D100" s="80">
        <f t="shared" si="26"/>
        <v>1379</v>
      </c>
      <c r="E100" s="80">
        <f t="shared" si="27"/>
        <v>1429</v>
      </c>
      <c r="F100" s="80">
        <f t="shared" si="28"/>
        <v>1555</v>
      </c>
      <c r="G100" s="80">
        <f t="shared" si="29"/>
        <v>1552</v>
      </c>
      <c r="H100" s="80">
        <f t="shared" si="30"/>
        <v>1351</v>
      </c>
      <c r="I100" s="80">
        <f t="shared" si="31"/>
        <v>1323</v>
      </c>
      <c r="J100" s="80">
        <f t="shared" si="32"/>
        <v>1218</v>
      </c>
      <c r="K100" s="80">
        <f t="shared" si="33"/>
        <v>1232</v>
      </c>
      <c r="L100" s="80">
        <f t="shared" si="34"/>
        <v>1319</v>
      </c>
      <c r="N100" s="1" t="s">
        <v>74</v>
      </c>
      <c r="O100" s="79">
        <v>1048</v>
      </c>
      <c r="P100" s="80">
        <v>1142.180502683942</v>
      </c>
      <c r="Q100" s="80">
        <v>1379.235539114637</v>
      </c>
      <c r="R100" s="80">
        <v>1429.5411167974039</v>
      </c>
      <c r="S100" s="80">
        <v>1555.176647103327</v>
      </c>
      <c r="T100" s="80">
        <v>1552.1068844038957</v>
      </c>
      <c r="U100" s="80">
        <v>1351.699087660726</v>
      </c>
      <c r="V100" s="80">
        <v>1323.4916219348474</v>
      </c>
      <c r="W100" s="80">
        <v>1218.8231430648334</v>
      </c>
      <c r="X100" s="80">
        <v>1232.6084318981125</v>
      </c>
      <c r="Y100" s="80">
        <v>1319.8540522511594</v>
      </c>
    </row>
    <row r="101" spans="1:25">
      <c r="A101" s="1" t="s">
        <v>75</v>
      </c>
      <c r="B101" s="79">
        <v>1151</v>
      </c>
      <c r="C101" s="80">
        <f t="shared" si="35"/>
        <v>1033</v>
      </c>
      <c r="D101" s="80">
        <f t="shared" si="26"/>
        <v>1115</v>
      </c>
      <c r="E101" s="80">
        <f t="shared" si="27"/>
        <v>1332</v>
      </c>
      <c r="F101" s="80">
        <f t="shared" si="28"/>
        <v>1366</v>
      </c>
      <c r="G101" s="80">
        <f t="shared" si="29"/>
        <v>1470</v>
      </c>
      <c r="H101" s="80">
        <f t="shared" si="30"/>
        <v>1467</v>
      </c>
      <c r="I101" s="80">
        <f t="shared" si="31"/>
        <v>1278</v>
      </c>
      <c r="J101" s="80">
        <f t="shared" si="32"/>
        <v>1251</v>
      </c>
      <c r="K101" s="80">
        <f t="shared" si="33"/>
        <v>1152</v>
      </c>
      <c r="L101" s="80">
        <f t="shared" si="34"/>
        <v>1165</v>
      </c>
      <c r="N101" s="1" t="s">
        <v>75</v>
      </c>
      <c r="O101" s="79">
        <v>1151</v>
      </c>
      <c r="P101" s="80">
        <v>1033.780476745033</v>
      </c>
      <c r="Q101" s="80">
        <v>1115.1808569561936</v>
      </c>
      <c r="R101" s="80">
        <v>1332.6047941745878</v>
      </c>
      <c r="S101" s="80">
        <v>1366.5704569628183</v>
      </c>
      <c r="T101" s="80">
        <v>1470.6372445667903</v>
      </c>
      <c r="U101" s="80">
        <v>1467.7343541677001</v>
      </c>
      <c r="V101" s="80">
        <v>1278.220725255489</v>
      </c>
      <c r="W101" s="80">
        <v>1251.5466173664693</v>
      </c>
      <c r="X101" s="80">
        <v>1152.567917007829</v>
      </c>
      <c r="Y101" s="80">
        <v>1165.6038375401311</v>
      </c>
    </row>
    <row r="102" spans="1:25">
      <c r="A102" s="1" t="s">
        <v>76</v>
      </c>
      <c r="B102" s="79">
        <v>1172</v>
      </c>
      <c r="C102" s="80">
        <f t="shared" si="35"/>
        <v>1130</v>
      </c>
      <c r="D102" s="80">
        <f t="shared" si="26"/>
        <v>1014</v>
      </c>
      <c r="E102" s="80">
        <f t="shared" si="27"/>
        <v>1092</v>
      </c>
      <c r="F102" s="80">
        <f t="shared" si="28"/>
        <v>1303</v>
      </c>
      <c r="G102" s="80">
        <f t="shared" si="29"/>
        <v>1334</v>
      </c>
      <c r="H102" s="80">
        <f t="shared" si="30"/>
        <v>1435</v>
      </c>
      <c r="I102" s="80">
        <f t="shared" si="31"/>
        <v>1432</v>
      </c>
      <c r="J102" s="80">
        <f t="shared" si="32"/>
        <v>1247</v>
      </c>
      <c r="K102" s="80">
        <f t="shared" si="33"/>
        <v>1221</v>
      </c>
      <c r="L102" s="80">
        <f t="shared" si="34"/>
        <v>1125</v>
      </c>
      <c r="N102" s="1" t="s">
        <v>76</v>
      </c>
      <c r="O102" s="79">
        <v>1172</v>
      </c>
      <c r="P102" s="80">
        <v>1130.6075610684022</v>
      </c>
      <c r="Q102" s="80">
        <v>1014.0917533039303</v>
      </c>
      <c r="R102" s="80">
        <v>1092.3268147736203</v>
      </c>
      <c r="S102" s="80">
        <v>1303.1918245440229</v>
      </c>
      <c r="T102" s="80">
        <v>1334.1144086099514</v>
      </c>
      <c r="U102" s="80">
        <v>1435.709610008329</v>
      </c>
      <c r="V102" s="80">
        <v>1432.8756632562172</v>
      </c>
      <c r="W102" s="80">
        <v>1247.8629830306713</v>
      </c>
      <c r="X102" s="80">
        <v>1221.8223852040157</v>
      </c>
      <c r="Y102" s="80">
        <v>1125.194428978893</v>
      </c>
    </row>
    <row r="103" spans="1:25">
      <c r="A103" s="1" t="s">
        <v>77</v>
      </c>
      <c r="B103" s="79">
        <v>937</v>
      </c>
      <c r="C103" s="80">
        <f t="shared" si="35"/>
        <v>1142</v>
      </c>
      <c r="D103" s="80">
        <f t="shared" si="26"/>
        <v>1106</v>
      </c>
      <c r="E103" s="80">
        <f t="shared" si="27"/>
        <v>996</v>
      </c>
      <c r="F103" s="80">
        <f t="shared" si="28"/>
        <v>1077</v>
      </c>
      <c r="G103" s="80">
        <f t="shared" si="29"/>
        <v>1290</v>
      </c>
      <c r="H103" s="80">
        <f t="shared" si="30"/>
        <v>1321</v>
      </c>
      <c r="I103" s="80">
        <f t="shared" si="31"/>
        <v>1421</v>
      </c>
      <c r="J103" s="80">
        <f t="shared" si="32"/>
        <v>1418</v>
      </c>
      <c r="K103" s="80">
        <f t="shared" si="33"/>
        <v>1235</v>
      </c>
      <c r="L103" s="80">
        <f t="shared" si="34"/>
        <v>1209</v>
      </c>
      <c r="N103" s="1" t="s">
        <v>77</v>
      </c>
      <c r="O103" s="79">
        <v>937</v>
      </c>
      <c r="P103" s="80">
        <v>1142.6735509448779</v>
      </c>
      <c r="Q103" s="80">
        <v>1106.9643798799818</v>
      </c>
      <c r="R103" s="80">
        <v>996.83060984615111</v>
      </c>
      <c r="S103" s="80">
        <v>1077.7981670126437</v>
      </c>
      <c r="T103" s="80">
        <v>1290.5117680912094</v>
      </c>
      <c r="U103" s="80">
        <v>1321.1334754141765</v>
      </c>
      <c r="V103" s="80">
        <v>1421.740155502948</v>
      </c>
      <c r="W103" s="80">
        <v>1418.9337830527343</v>
      </c>
      <c r="X103" s="80">
        <v>1235.7212762057829</v>
      </c>
      <c r="Y103" s="80">
        <v>1209.9340533959808</v>
      </c>
    </row>
    <row r="104" spans="1:25">
      <c r="A104" s="1" t="s">
        <v>78</v>
      </c>
      <c r="B104" s="79">
        <v>663</v>
      </c>
      <c r="C104" s="80">
        <f t="shared" si="35"/>
        <v>909</v>
      </c>
      <c r="D104" s="80">
        <f t="shared" si="26"/>
        <v>1110</v>
      </c>
      <c r="E104" s="80">
        <f t="shared" si="27"/>
        <v>1076</v>
      </c>
      <c r="F104" s="80">
        <f t="shared" si="28"/>
        <v>969</v>
      </c>
      <c r="G104" s="80">
        <f t="shared" si="29"/>
        <v>1048</v>
      </c>
      <c r="H104" s="80">
        <f t="shared" si="30"/>
        <v>1255</v>
      </c>
      <c r="I104" s="80">
        <f t="shared" si="31"/>
        <v>1285</v>
      </c>
      <c r="J104" s="80">
        <f t="shared" si="32"/>
        <v>1382</v>
      </c>
      <c r="K104" s="80">
        <f t="shared" si="33"/>
        <v>1380</v>
      </c>
      <c r="L104" s="80">
        <f t="shared" si="34"/>
        <v>1202</v>
      </c>
      <c r="N104" s="1" t="s">
        <v>78</v>
      </c>
      <c r="O104" s="79">
        <v>663</v>
      </c>
      <c r="P104" s="80">
        <v>909.33729554106435</v>
      </c>
      <c r="Q104" s="80">
        <v>1110.2964985029323</v>
      </c>
      <c r="R104" s="80">
        <v>1076.3830331396621</v>
      </c>
      <c r="S104" s="80">
        <v>969.62893912423681</v>
      </c>
      <c r="T104" s="80">
        <v>1048.4066109982089</v>
      </c>
      <c r="U104" s="80">
        <v>1255.3195121753622</v>
      </c>
      <c r="V104" s="80">
        <v>1285.1061655396318</v>
      </c>
      <c r="W104" s="80">
        <v>1382.9693014623826</v>
      </c>
      <c r="X104" s="80">
        <v>1380.2394587888862</v>
      </c>
      <c r="Y104" s="80">
        <v>1202.0231570036512</v>
      </c>
    </row>
    <row r="105" spans="1:25">
      <c r="A105" s="1" t="s">
        <v>79</v>
      </c>
      <c r="B105" s="79">
        <v>604</v>
      </c>
      <c r="C105" s="80">
        <f t="shared" si="35"/>
        <v>638</v>
      </c>
      <c r="D105" s="80">
        <f t="shared" si="26"/>
        <v>872</v>
      </c>
      <c r="E105" s="80">
        <f t="shared" si="27"/>
        <v>1060</v>
      </c>
      <c r="F105" s="80">
        <f t="shared" si="28"/>
        <v>1021</v>
      </c>
      <c r="G105" s="80">
        <f t="shared" si="29"/>
        <v>914</v>
      </c>
      <c r="H105" s="80">
        <f t="shared" si="30"/>
        <v>988</v>
      </c>
      <c r="I105" s="80">
        <f t="shared" si="31"/>
        <v>1183</v>
      </c>
      <c r="J105" s="80">
        <f t="shared" si="32"/>
        <v>1211</v>
      </c>
      <c r="K105" s="80">
        <f t="shared" si="33"/>
        <v>1304</v>
      </c>
      <c r="L105" s="80">
        <f t="shared" si="34"/>
        <v>1301</v>
      </c>
      <c r="N105" s="1" t="s">
        <v>79</v>
      </c>
      <c r="O105" s="79">
        <v>604</v>
      </c>
      <c r="P105" s="80">
        <v>638.88933441189215</v>
      </c>
      <c r="Q105" s="80">
        <v>872.71190948295805</v>
      </c>
      <c r="R105" s="80">
        <v>1060.2132376947293</v>
      </c>
      <c r="S105" s="80">
        <v>1021.789959002021</v>
      </c>
      <c r="T105" s="80">
        <v>914.39887475172043</v>
      </c>
      <c r="U105" s="80">
        <v>988.68937043575102</v>
      </c>
      <c r="V105" s="80">
        <v>1183.8165127618538</v>
      </c>
      <c r="W105" s="80">
        <v>1211.9065183504945</v>
      </c>
      <c r="X105" s="80">
        <v>1304.1953700510855</v>
      </c>
      <c r="Y105" s="80">
        <v>1301.6210192162714</v>
      </c>
    </row>
    <row r="106" spans="1:25">
      <c r="A106" s="1" t="s">
        <v>80</v>
      </c>
      <c r="B106" s="79">
        <v>490</v>
      </c>
      <c r="C106" s="80">
        <f t="shared" si="35"/>
        <v>599</v>
      </c>
      <c r="D106" s="80">
        <f t="shared" si="26"/>
        <v>613</v>
      </c>
      <c r="E106" s="80">
        <f t="shared" si="27"/>
        <v>808</v>
      </c>
      <c r="F106" s="80">
        <f t="shared" si="28"/>
        <v>944</v>
      </c>
      <c r="G106" s="80">
        <f t="shared" si="29"/>
        <v>873</v>
      </c>
      <c r="H106" s="80">
        <f t="shared" si="30"/>
        <v>781</v>
      </c>
      <c r="I106" s="80">
        <f t="shared" si="31"/>
        <v>845</v>
      </c>
      <c r="J106" s="80">
        <f t="shared" si="32"/>
        <v>1011</v>
      </c>
      <c r="K106" s="80">
        <f t="shared" si="33"/>
        <v>1035</v>
      </c>
      <c r="L106" s="80">
        <f t="shared" si="34"/>
        <v>1114</v>
      </c>
      <c r="N106" s="1" t="s">
        <v>80</v>
      </c>
      <c r="O106" s="79">
        <v>490</v>
      </c>
      <c r="P106" s="80">
        <v>599.17449938842674</v>
      </c>
      <c r="Q106" s="80">
        <v>613.23829207859023</v>
      </c>
      <c r="R106" s="80">
        <v>808.21883125441173</v>
      </c>
      <c r="S106" s="80">
        <v>944.66079851179597</v>
      </c>
      <c r="T106" s="80">
        <v>873.41583905533753</v>
      </c>
      <c r="U106" s="80">
        <v>781.6190141490232</v>
      </c>
      <c r="V106" s="80">
        <v>845.12178695477564</v>
      </c>
      <c r="W106" s="80">
        <v>1011.9145169437051</v>
      </c>
      <c r="X106" s="80">
        <v>1035.9255728208193</v>
      </c>
      <c r="Y106" s="80">
        <v>1114.8131603659674</v>
      </c>
    </row>
    <row r="107" spans="1:25">
      <c r="A107" s="1" t="s">
        <v>81</v>
      </c>
      <c r="B107" s="79">
        <v>368</v>
      </c>
      <c r="C107" s="80">
        <f t="shared" si="35"/>
        <v>471</v>
      </c>
      <c r="D107" s="80">
        <f t="shared" si="26"/>
        <v>594</v>
      </c>
      <c r="E107" s="80">
        <f t="shared" si="27"/>
        <v>676</v>
      </c>
      <c r="F107" s="80">
        <f t="shared" si="28"/>
        <v>835</v>
      </c>
      <c r="G107" s="80">
        <f t="shared" si="29"/>
        <v>1006</v>
      </c>
      <c r="H107" s="80">
        <f t="shared" si="30"/>
        <v>1062</v>
      </c>
      <c r="I107" s="80">
        <f t="shared" si="31"/>
        <v>1042</v>
      </c>
      <c r="J107" s="80">
        <f t="shared" si="32"/>
        <v>1066</v>
      </c>
      <c r="K107" s="80">
        <f t="shared" si="33"/>
        <v>1174</v>
      </c>
      <c r="L107" s="80">
        <f t="shared" si="34"/>
        <v>1249</v>
      </c>
      <c r="N107" s="1" t="s">
        <v>81</v>
      </c>
      <c r="O107" s="79">
        <v>368</v>
      </c>
      <c r="P107" s="80">
        <v>471.46757029680839</v>
      </c>
      <c r="Q107" s="80">
        <v>594.65816177824036</v>
      </c>
      <c r="R107" s="80">
        <v>676.2867313737222</v>
      </c>
      <c r="S107" s="80">
        <v>835.9013312203806</v>
      </c>
      <c r="T107" s="80">
        <v>1006.3024932394369</v>
      </c>
      <c r="U107" s="80">
        <v>1062.3416126797147</v>
      </c>
      <c r="V107" s="80">
        <v>1042.1327878585296</v>
      </c>
      <c r="W107" s="80">
        <v>1066.6007955014875</v>
      </c>
      <c r="X107" s="80">
        <v>1174.693713981525</v>
      </c>
      <c r="Y107" s="80">
        <v>1249.353596129213</v>
      </c>
    </row>
    <row r="108" spans="1:25">
      <c r="A108" s="1" t="s">
        <v>82</v>
      </c>
      <c r="B108" s="78">
        <f>SUM(B89:B91)</f>
        <v>3999</v>
      </c>
      <c r="C108" s="78">
        <f t="shared" ref="C108:L108" si="36">SUM(C89:C91)</f>
        <v>4249</v>
      </c>
      <c r="D108" s="78">
        <f t="shared" si="36"/>
        <v>4260</v>
      </c>
      <c r="E108" s="78">
        <f t="shared" si="36"/>
        <v>4125</v>
      </c>
      <c r="F108" s="78">
        <f t="shared" si="36"/>
        <v>4095</v>
      </c>
      <c r="G108" s="78">
        <f t="shared" si="36"/>
        <v>4094</v>
      </c>
      <c r="H108" s="78">
        <f t="shared" si="36"/>
        <v>4098</v>
      </c>
      <c r="I108" s="78">
        <f t="shared" si="36"/>
        <v>4040</v>
      </c>
      <c r="J108" s="78">
        <f t="shared" si="36"/>
        <v>3911</v>
      </c>
      <c r="K108" s="78">
        <f t="shared" si="36"/>
        <v>3778</v>
      </c>
      <c r="L108" s="78">
        <f t="shared" si="36"/>
        <v>3698</v>
      </c>
      <c r="N108" s="1" t="s">
        <v>82</v>
      </c>
      <c r="O108" s="78">
        <v>3999</v>
      </c>
      <c r="P108" s="78">
        <v>4251.0367224225129</v>
      </c>
      <c r="Q108" s="78">
        <v>4260.9650756106157</v>
      </c>
      <c r="R108" s="78">
        <v>4126.7947664379171</v>
      </c>
      <c r="S108" s="78">
        <v>4096.7856027101489</v>
      </c>
      <c r="T108" s="78">
        <v>4096.0608930381541</v>
      </c>
      <c r="U108" s="78">
        <v>4099.4115701236733</v>
      </c>
      <c r="V108" s="78">
        <v>4041.4136007025909</v>
      </c>
      <c r="W108" s="78">
        <v>3911.60642033979</v>
      </c>
      <c r="X108" s="78">
        <v>3779.6193827233433</v>
      </c>
      <c r="Y108" s="78">
        <v>3699.4601693447894</v>
      </c>
    </row>
    <row r="109" spans="1:25">
      <c r="A109" s="1" t="s">
        <v>83</v>
      </c>
      <c r="B109" s="78">
        <f t="shared" ref="B109:L109" si="37">SUM(B92:B101)</f>
        <v>12213</v>
      </c>
      <c r="C109" s="78">
        <f t="shared" si="37"/>
        <v>12714</v>
      </c>
      <c r="D109" s="78">
        <f t="shared" si="37"/>
        <v>13333</v>
      </c>
      <c r="E109" s="78">
        <f t="shared" si="37"/>
        <v>13779</v>
      </c>
      <c r="F109" s="78">
        <f t="shared" si="37"/>
        <v>13732</v>
      </c>
      <c r="G109" s="78">
        <f t="shared" si="37"/>
        <v>13456</v>
      </c>
      <c r="H109" s="78">
        <f t="shared" si="37"/>
        <v>13052</v>
      </c>
      <c r="I109" s="78">
        <f t="shared" si="37"/>
        <v>12650</v>
      </c>
      <c r="J109" s="78">
        <f t="shared" si="37"/>
        <v>12449</v>
      </c>
      <c r="K109" s="78">
        <f t="shared" si="37"/>
        <v>12260</v>
      </c>
      <c r="L109" s="78">
        <f t="shared" si="37"/>
        <v>12123</v>
      </c>
      <c r="N109" s="1" t="s">
        <v>83</v>
      </c>
      <c r="O109" s="78">
        <v>12213</v>
      </c>
      <c r="P109" s="78">
        <v>12718.599714805037</v>
      </c>
      <c r="Q109" s="78">
        <v>13337.721127508921</v>
      </c>
      <c r="R109" s="78">
        <v>13784.354271644479</v>
      </c>
      <c r="S109" s="78">
        <v>13736.587500281035</v>
      </c>
      <c r="T109" s="78">
        <v>13460.754880838882</v>
      </c>
      <c r="U109" s="78">
        <v>13057.018623469798</v>
      </c>
      <c r="V109" s="78">
        <v>12655.530391073962</v>
      </c>
      <c r="W109" s="78">
        <v>12454.545841533656</v>
      </c>
      <c r="X109" s="78">
        <v>12264.262611132417</v>
      </c>
      <c r="Y109" s="78">
        <v>12129.46426416471</v>
      </c>
    </row>
    <row r="110" spans="1:25">
      <c r="A110" s="1" t="s">
        <v>84</v>
      </c>
      <c r="B110" s="78">
        <f t="shared" ref="B110:L110" si="38">SUM(B102:B107)</f>
        <v>4234</v>
      </c>
      <c r="C110" s="78">
        <f t="shared" si="38"/>
        <v>4889</v>
      </c>
      <c r="D110" s="78">
        <f t="shared" si="38"/>
        <v>5309</v>
      </c>
      <c r="E110" s="78">
        <f t="shared" si="38"/>
        <v>5708</v>
      </c>
      <c r="F110" s="78">
        <f t="shared" si="38"/>
        <v>6149</v>
      </c>
      <c r="G110" s="78">
        <f t="shared" si="38"/>
        <v>6465</v>
      </c>
      <c r="H110" s="78">
        <f t="shared" si="38"/>
        <v>6842</v>
      </c>
      <c r="I110" s="78">
        <f t="shared" si="38"/>
        <v>7208</v>
      </c>
      <c r="J110" s="78">
        <f t="shared" si="38"/>
        <v>7335</v>
      </c>
      <c r="K110" s="78">
        <f t="shared" si="38"/>
        <v>7349</v>
      </c>
      <c r="L110" s="78">
        <f t="shared" si="38"/>
        <v>7200</v>
      </c>
      <c r="N110" s="1" t="s">
        <v>84</v>
      </c>
      <c r="O110" s="78">
        <v>4234</v>
      </c>
      <c r="P110" s="78">
        <v>4892.1498116514722</v>
      </c>
      <c r="Q110" s="78">
        <v>5311.9609950266331</v>
      </c>
      <c r="R110" s="78">
        <v>5710.2592580822966</v>
      </c>
      <c r="S110" s="78">
        <v>6152.9710194151012</v>
      </c>
      <c r="T110" s="78">
        <v>6467.1499947458651</v>
      </c>
      <c r="U110" s="78">
        <v>6844.8125948623565</v>
      </c>
      <c r="V110" s="78">
        <v>7210.7930718739563</v>
      </c>
      <c r="W110" s="78">
        <v>7340.1878983414754</v>
      </c>
      <c r="X110" s="78">
        <v>7352.5977770521149</v>
      </c>
      <c r="Y110" s="78">
        <v>7202.939415089977</v>
      </c>
    </row>
    <row r="111" spans="1:25">
      <c r="A111" s="1" t="s">
        <v>85</v>
      </c>
      <c r="B111" s="78">
        <f t="shared" ref="B111:L111" si="39">SUM(B104:B107)</f>
        <v>2125</v>
      </c>
      <c r="C111" s="78">
        <f t="shared" si="39"/>
        <v>2617</v>
      </c>
      <c r="D111" s="78">
        <f t="shared" si="39"/>
        <v>3189</v>
      </c>
      <c r="E111" s="78">
        <f t="shared" si="39"/>
        <v>3620</v>
      </c>
      <c r="F111" s="78">
        <f t="shared" si="39"/>
        <v>3769</v>
      </c>
      <c r="G111" s="78">
        <f t="shared" si="39"/>
        <v>3841</v>
      </c>
      <c r="H111" s="78">
        <f t="shared" si="39"/>
        <v>4086</v>
      </c>
      <c r="I111" s="78">
        <f t="shared" si="39"/>
        <v>4355</v>
      </c>
      <c r="J111" s="78">
        <f t="shared" si="39"/>
        <v>4670</v>
      </c>
      <c r="K111" s="78">
        <f t="shared" si="39"/>
        <v>4893</v>
      </c>
      <c r="L111" s="78">
        <f t="shared" si="39"/>
        <v>4866</v>
      </c>
      <c r="N111" s="1" t="s">
        <v>85</v>
      </c>
      <c r="O111" s="78">
        <v>2125</v>
      </c>
      <c r="P111" s="78">
        <v>2618.8686996381916</v>
      </c>
      <c r="Q111" s="78">
        <v>3190.9048618427209</v>
      </c>
      <c r="R111" s="78">
        <v>3621.1018334625251</v>
      </c>
      <c r="S111" s="78">
        <v>3771.9810278584346</v>
      </c>
      <c r="T111" s="78">
        <v>3842.5238180447036</v>
      </c>
      <c r="U111" s="78">
        <v>4087.9695094398512</v>
      </c>
      <c r="V111" s="78">
        <v>4356.1772531147908</v>
      </c>
      <c r="W111" s="78">
        <v>4673.3911322580698</v>
      </c>
      <c r="X111" s="78">
        <v>4895.0541156423151</v>
      </c>
      <c r="Y111" s="78">
        <v>4867.8109327151033</v>
      </c>
    </row>
    <row r="112" spans="1:25">
      <c r="A112" s="1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</row>
    <row r="113" spans="1:12">
      <c r="A113" s="1"/>
      <c r="B113" s="66">
        <v>2020</v>
      </c>
      <c r="C113" s="66">
        <v>2025</v>
      </c>
      <c r="D113" s="66">
        <v>2030</v>
      </c>
      <c r="E113" s="66">
        <v>2035</v>
      </c>
      <c r="F113" s="66">
        <v>2040</v>
      </c>
      <c r="G113" s="66">
        <v>2045</v>
      </c>
      <c r="H113" s="66">
        <v>2050</v>
      </c>
      <c r="I113" s="66">
        <v>2055</v>
      </c>
      <c r="J113" s="66">
        <v>2060</v>
      </c>
      <c r="K113" s="66">
        <v>2065</v>
      </c>
      <c r="L113" s="66">
        <v>2070</v>
      </c>
    </row>
    <row r="114" spans="1:12">
      <c r="A114" s="1" t="s">
        <v>88</v>
      </c>
      <c r="B114" s="81">
        <f t="shared" ref="B114:L117" si="40">B56/B$36</f>
        <v>0.20334379827577614</v>
      </c>
      <c r="C114" s="81">
        <f>C56/C$36</f>
        <v>0.20106537077706649</v>
      </c>
      <c r="D114" s="81">
        <f t="shared" si="40"/>
        <v>0.19264209561699561</v>
      </c>
      <c r="E114" s="81">
        <f t="shared" si="40"/>
        <v>0.18330146867124358</v>
      </c>
      <c r="F114" s="81">
        <f t="shared" si="40"/>
        <v>0.18021935649715093</v>
      </c>
      <c r="G114" s="81">
        <f t="shared" si="40"/>
        <v>0.18077548574852351</v>
      </c>
      <c r="H114" s="81">
        <f t="shared" si="40"/>
        <v>0.18159033460434429</v>
      </c>
      <c r="I114" s="81">
        <f t="shared" si="40"/>
        <v>0.17989668532070599</v>
      </c>
      <c r="J114" s="81">
        <f t="shared" si="40"/>
        <v>0.17582489240533844</v>
      </c>
      <c r="K114" s="81">
        <f t="shared" si="40"/>
        <v>0.1722883597883598</v>
      </c>
      <c r="L114" s="81">
        <f t="shared" si="40"/>
        <v>0.17134856630824372</v>
      </c>
    </row>
    <row r="115" spans="1:12">
      <c r="A115" s="1" t="s">
        <v>89</v>
      </c>
      <c r="B115" s="81">
        <f t="shared" si="40"/>
        <v>0.60076244580654803</v>
      </c>
      <c r="C115" s="81">
        <f t="shared" si="40"/>
        <v>0.58880426148310827</v>
      </c>
      <c r="D115" s="81">
        <f t="shared" si="40"/>
        <v>0.59068863011555395</v>
      </c>
      <c r="E115" s="81">
        <f t="shared" si="40"/>
        <v>0.59294342574085335</v>
      </c>
      <c r="F115" s="81">
        <f t="shared" si="40"/>
        <v>0.58142324664753009</v>
      </c>
      <c r="G115" s="81">
        <f t="shared" si="40"/>
        <v>0.5690747239578875</v>
      </c>
      <c r="H115" s="81">
        <f t="shared" si="40"/>
        <v>0.55411079216828751</v>
      </c>
      <c r="I115" s="81">
        <f t="shared" si="40"/>
        <v>0.54102453723633237</v>
      </c>
      <c r="J115" s="81">
        <f t="shared" si="40"/>
        <v>0.53866886927792024</v>
      </c>
      <c r="K115" s="81">
        <f t="shared" si="40"/>
        <v>0.54089506172839508</v>
      </c>
      <c r="L115" s="81">
        <f t="shared" si="40"/>
        <v>0.54484767025089609</v>
      </c>
    </row>
    <row r="116" spans="1:12">
      <c r="A116" s="1" t="s">
        <v>90</v>
      </c>
      <c r="B116" s="81">
        <f t="shared" si="40"/>
        <v>0.1958937559176758</v>
      </c>
      <c r="C116" s="81">
        <f t="shared" si="40"/>
        <v>0.21013036773982524</v>
      </c>
      <c r="D116" s="81">
        <f t="shared" si="40"/>
        <v>0.21666927426745045</v>
      </c>
      <c r="E116" s="81">
        <f t="shared" si="40"/>
        <v>0.22375510558790301</v>
      </c>
      <c r="F116" s="81">
        <f t="shared" si="40"/>
        <v>0.23835739685531895</v>
      </c>
      <c r="G116" s="81">
        <f t="shared" si="40"/>
        <v>0.25014979029358897</v>
      </c>
      <c r="H116" s="81">
        <f t="shared" si="40"/>
        <v>0.26429887322736817</v>
      </c>
      <c r="I116" s="81">
        <f t="shared" si="40"/>
        <v>0.27907877744296167</v>
      </c>
      <c r="J116" s="81">
        <f t="shared" si="40"/>
        <v>0.28550623831674127</v>
      </c>
      <c r="K116" s="81">
        <f t="shared" si="40"/>
        <v>0.28681657848324515</v>
      </c>
      <c r="L116" s="81">
        <f t="shared" si="40"/>
        <v>0.28380376344086022</v>
      </c>
    </row>
    <row r="117" spans="1:12">
      <c r="A117" s="1" t="s">
        <v>91</v>
      </c>
      <c r="B117" s="81">
        <f t="shared" si="40"/>
        <v>9.1792495141276728E-2</v>
      </c>
      <c r="C117" s="81">
        <f t="shared" si="40"/>
        <v>0.10637353394701182</v>
      </c>
      <c r="D117" s="81">
        <f t="shared" si="40"/>
        <v>0.12487427639078251</v>
      </c>
      <c r="E117" s="81">
        <f t="shared" si="40"/>
        <v>0.13622143043364909</v>
      </c>
      <c r="F117" s="81">
        <f t="shared" si="40"/>
        <v>0.13872584722162717</v>
      </c>
      <c r="G117" s="81">
        <f t="shared" si="40"/>
        <v>0.14016091757254129</v>
      </c>
      <c r="H117" s="81">
        <f t="shared" si="40"/>
        <v>0.15110749325221712</v>
      </c>
      <c r="I117" s="81">
        <f t="shared" si="40"/>
        <v>0.16181661644425313</v>
      </c>
      <c r="J117" s="81">
        <f t="shared" si="40"/>
        <v>0.17412946137460331</v>
      </c>
      <c r="K117" s="81">
        <f t="shared" si="40"/>
        <v>0.18410493827160493</v>
      </c>
      <c r="L117" s="81">
        <f t="shared" si="40"/>
        <v>0.18499103942652328</v>
      </c>
    </row>
    <row r="118" spans="1:12">
      <c r="A118" s="1"/>
    </row>
    <row r="119" spans="1:12">
      <c r="A119" s="1" t="s">
        <v>92</v>
      </c>
    </row>
    <row r="120" spans="1:12">
      <c r="A120" s="1" t="s">
        <v>61</v>
      </c>
      <c r="B120" s="66">
        <v>2020</v>
      </c>
      <c r="C120" s="66">
        <v>2025</v>
      </c>
      <c r="D120" s="66">
        <v>2030</v>
      </c>
      <c r="E120" s="66">
        <v>2035</v>
      </c>
      <c r="F120" s="66">
        <v>2040</v>
      </c>
      <c r="G120" s="66">
        <v>2045</v>
      </c>
      <c r="H120" s="66">
        <v>2050</v>
      </c>
      <c r="I120" s="66">
        <v>2055</v>
      </c>
      <c r="J120" s="66">
        <v>2060</v>
      </c>
      <c r="K120" s="66">
        <v>2065</v>
      </c>
      <c r="L120" s="66">
        <v>2070</v>
      </c>
    </row>
    <row r="121" spans="1:12">
      <c r="A121" s="1" t="s">
        <v>62</v>
      </c>
      <c r="B121" s="79"/>
      <c r="C121" s="78">
        <v>2688.8807417644748</v>
      </c>
      <c r="D121" s="78">
        <v>1937.5843166996358</v>
      </c>
      <c r="E121" s="78">
        <v>1286.3442528281162</v>
      </c>
      <c r="F121" s="78">
        <v>653.27591792338717</v>
      </c>
      <c r="G121" s="78">
        <v>49.416007576798108</v>
      </c>
      <c r="H121" s="78">
        <v>-47.698992035799961</v>
      </c>
      <c r="I121" s="78">
        <v>-222.20409390361306</v>
      </c>
      <c r="J121" s="78">
        <v>-449.30764220160665</v>
      </c>
      <c r="K121" s="78">
        <v>-650.64741303023504</v>
      </c>
      <c r="L121" s="78">
        <v>-720.94005909474811</v>
      </c>
    </row>
    <row r="122" spans="1:12">
      <c r="A122" s="1" t="s">
        <v>63</v>
      </c>
      <c r="B122" s="79"/>
      <c r="C122" s="78">
        <v>-65.247479716263115</v>
      </c>
      <c r="D122" s="78">
        <v>-21.391085126476582</v>
      </c>
      <c r="E122" s="78">
        <v>40.907159488935122</v>
      </c>
      <c r="F122" s="78">
        <v>85.393602887014822</v>
      </c>
      <c r="G122" s="78">
        <v>42.948753274910587</v>
      </c>
      <c r="H122" s="78">
        <v>-41.921233158171844</v>
      </c>
      <c r="I122" s="78">
        <v>-119.80080712156837</v>
      </c>
      <c r="J122" s="78">
        <v>-113.8937482826675</v>
      </c>
      <c r="K122" s="78">
        <v>-50.743030996934294</v>
      </c>
      <c r="L122" s="78">
        <v>-9.5360618979038918</v>
      </c>
    </row>
    <row r="123" spans="1:12">
      <c r="A123" s="1" t="s">
        <v>64</v>
      </c>
      <c r="B123" s="79"/>
      <c r="C123" s="78">
        <v>178.0207675747165</v>
      </c>
      <c r="D123" s="78">
        <v>-118.80073058499488</v>
      </c>
      <c r="E123" s="78">
        <v>-72.105506471020362</v>
      </c>
      <c r="F123" s="78">
        <v>-10.241935379492134</v>
      </c>
      <c r="G123" s="78">
        <v>31.020809376550233</v>
      </c>
      <c r="H123" s="78">
        <v>41.32483854705265</v>
      </c>
      <c r="I123" s="78">
        <v>-40.335649154102384</v>
      </c>
      <c r="J123" s="78">
        <v>-115.27037056289055</v>
      </c>
      <c r="K123" s="78">
        <v>-109.58669548876537</v>
      </c>
      <c r="L123" s="78">
        <v>-48.824111682030889</v>
      </c>
    </row>
    <row r="124" spans="1:12">
      <c r="A124" s="1" t="s">
        <v>65</v>
      </c>
      <c r="B124" s="79"/>
      <c r="C124" s="78">
        <v>335.77223119976134</v>
      </c>
      <c r="D124" s="78">
        <v>152.41652689213311</v>
      </c>
      <c r="E124" s="78">
        <v>-149.77325981529248</v>
      </c>
      <c r="F124" s="78">
        <v>-100.77423463085324</v>
      </c>
      <c r="G124" s="78">
        <v>-38.650854442864556</v>
      </c>
      <c r="H124" s="78">
        <v>30.160260407999203</v>
      </c>
      <c r="I124" s="78">
        <v>40.573836499991785</v>
      </c>
      <c r="J124" s="78">
        <v>-39.603004837300659</v>
      </c>
      <c r="K124" s="78">
        <v>-113.17606281675035</v>
      </c>
      <c r="L124" s="78">
        <v>-107.59565248165723</v>
      </c>
    </row>
    <row r="125" spans="1:12">
      <c r="A125" s="1" t="s">
        <v>66</v>
      </c>
      <c r="B125" s="79"/>
      <c r="C125" s="78">
        <v>281.61672521553555</v>
      </c>
      <c r="D125" s="78">
        <v>286.04970257535933</v>
      </c>
      <c r="E125" s="78">
        <v>98.463679147763514</v>
      </c>
      <c r="F125" s="78">
        <v>-193.74913138634247</v>
      </c>
      <c r="G125" s="78">
        <v>-142.80564270085256</v>
      </c>
      <c r="H125" s="78">
        <v>-36.116216145901717</v>
      </c>
      <c r="I125" s="78">
        <v>27.690405663299543</v>
      </c>
      <c r="J125" s="78">
        <v>37.688321120602495</v>
      </c>
      <c r="K125" s="78">
        <v>-36.786949873682488</v>
      </c>
      <c r="L125" s="78">
        <v>-105.1278143757936</v>
      </c>
    </row>
    <row r="126" spans="1:12">
      <c r="A126" s="1" t="s">
        <v>67</v>
      </c>
      <c r="B126" s="79"/>
      <c r="C126" s="78">
        <v>54.481410653834928</v>
      </c>
      <c r="D126" s="78">
        <v>205.98170502449375</v>
      </c>
      <c r="E126" s="78">
        <v>206.86758659929023</v>
      </c>
      <c r="F126" s="78">
        <v>54.676027503287969</v>
      </c>
      <c r="G126" s="78">
        <v>-177.68490681473918</v>
      </c>
      <c r="H126" s="78">
        <v>-111.26074920038684</v>
      </c>
      <c r="I126" s="78">
        <v>-28.368043236519384</v>
      </c>
      <c r="J126" s="78">
        <v>21.205233636011599</v>
      </c>
      <c r="K126" s="78">
        <v>29.354068632119947</v>
      </c>
      <c r="L126" s="78">
        <v>-28.652487732920235</v>
      </c>
    </row>
    <row r="127" spans="1:12">
      <c r="A127" s="1" t="s">
        <v>68</v>
      </c>
      <c r="B127" s="79"/>
      <c r="C127" s="78">
        <v>37.089428566941024</v>
      </c>
      <c r="D127" s="78">
        <v>29.396151988876909</v>
      </c>
      <c r="E127" s="78">
        <v>210.25376875990651</v>
      </c>
      <c r="F127" s="78">
        <v>202.86500967641905</v>
      </c>
      <c r="G127" s="78">
        <v>15.988127938054276</v>
      </c>
      <c r="H127" s="78">
        <v>-205.19629811979735</v>
      </c>
      <c r="I127" s="78">
        <v>-129.15241859642765</v>
      </c>
      <c r="J127" s="78">
        <v>-32.703871382627312</v>
      </c>
      <c r="K127" s="78">
        <v>24.977831900770525</v>
      </c>
      <c r="L127" s="78">
        <v>34.083437314519642</v>
      </c>
    </row>
    <row r="128" spans="1:12">
      <c r="A128" s="1" t="s">
        <v>69</v>
      </c>
      <c r="B128" s="79"/>
      <c r="C128" s="78">
        <v>-202.37924392412424</v>
      </c>
      <c r="D128" s="78">
        <v>-14.858738360759389</v>
      </c>
      <c r="E128" s="78">
        <v>-26.171055085197622</v>
      </c>
      <c r="F128" s="78">
        <v>172.43530815006875</v>
      </c>
      <c r="G128" s="78">
        <v>153.81448197200052</v>
      </c>
      <c r="H128" s="78">
        <v>18.045638422713182</v>
      </c>
      <c r="I128" s="78">
        <v>-222.87018186761202</v>
      </c>
      <c r="J128" s="78">
        <v>-139.8228159926457</v>
      </c>
      <c r="K128" s="78">
        <v>-35.559238635391466</v>
      </c>
      <c r="L128" s="78">
        <v>26.795299801963438</v>
      </c>
    </row>
    <row r="129" spans="1:12">
      <c r="A129" s="1" t="s">
        <v>70</v>
      </c>
      <c r="B129" s="79"/>
      <c r="C129" s="78">
        <v>116.94009005837643</v>
      </c>
      <c r="D129" s="78">
        <v>-298.38010230601549</v>
      </c>
      <c r="E129" s="78">
        <v>-92.423575776972484</v>
      </c>
      <c r="F129" s="78">
        <v>-99.220102354474648</v>
      </c>
      <c r="G129" s="78">
        <v>98.909094884143315</v>
      </c>
      <c r="H129" s="78">
        <v>152.05612457520328</v>
      </c>
      <c r="I129" s="78">
        <v>16.859862974580665</v>
      </c>
      <c r="J129" s="78">
        <v>-220.19709490734317</v>
      </c>
      <c r="K129" s="78">
        <v>-138.79214222539372</v>
      </c>
      <c r="L129" s="78">
        <v>-35.077853057875927</v>
      </c>
    </row>
    <row r="130" spans="1:12">
      <c r="A130" s="1" t="s">
        <v>71</v>
      </c>
      <c r="B130" s="79"/>
      <c r="C130" s="78">
        <v>234.79512083743566</v>
      </c>
      <c r="D130" s="78">
        <v>72.479078474756534</v>
      </c>
      <c r="E130" s="78">
        <v>-352.37180466784798</v>
      </c>
      <c r="F130" s="78">
        <v>-137.9824394603047</v>
      </c>
      <c r="G130" s="78">
        <v>-140.69753212586306</v>
      </c>
      <c r="H130" s="78">
        <v>97.442614865575251</v>
      </c>
      <c r="I130" s="78">
        <v>148.91704865914039</v>
      </c>
      <c r="J130" s="78">
        <v>16.170349119448474</v>
      </c>
      <c r="K130" s="78">
        <v>-215.60762063192942</v>
      </c>
      <c r="L130" s="78">
        <v>-136.12480751025396</v>
      </c>
    </row>
    <row r="131" spans="1:12">
      <c r="A131" s="1" t="s">
        <v>72</v>
      </c>
      <c r="B131" s="79"/>
      <c r="C131" s="78">
        <v>53.69738343656968</v>
      </c>
      <c r="D131" s="78">
        <v>218.50204439090612</v>
      </c>
      <c r="E131" s="78">
        <v>53.023946049783945</v>
      </c>
      <c r="F131" s="78">
        <v>-370.15867755882232</v>
      </c>
      <c r="G131" s="78">
        <v>-153.83691101646264</v>
      </c>
      <c r="H131" s="78">
        <v>-139.09064973153841</v>
      </c>
      <c r="I131" s="78">
        <v>96.040986400230167</v>
      </c>
      <c r="J131" s="78">
        <v>147.10051755152813</v>
      </c>
      <c r="K131" s="78">
        <v>16.099491831849491</v>
      </c>
      <c r="L131" s="78">
        <v>-212.99374928960106</v>
      </c>
    </row>
    <row r="132" spans="1:12">
      <c r="A132" s="1" t="s">
        <v>73</v>
      </c>
      <c r="B132" s="79"/>
      <c r="C132" s="78">
        <v>583.93732294288839</v>
      </c>
      <c r="D132" s="78">
        <v>33.706242483637197</v>
      </c>
      <c r="E132" s="78">
        <v>194.56981276554052</v>
      </c>
      <c r="F132" s="78">
        <v>30.755198236284969</v>
      </c>
      <c r="G132" s="78">
        <v>-379.2626887094732</v>
      </c>
      <c r="H132" s="78">
        <v>-148.73642966517582</v>
      </c>
      <c r="I132" s="78">
        <v>-134.38620480122381</v>
      </c>
      <c r="J132" s="78">
        <v>92.861223161225098</v>
      </c>
      <c r="K132" s="78">
        <v>142.15266838390266</v>
      </c>
      <c r="L132" s="78">
        <v>15.527912568730471</v>
      </c>
    </row>
    <row r="133" spans="1:12">
      <c r="A133" s="1" t="s">
        <v>74</v>
      </c>
      <c r="B133" s="79"/>
      <c r="C133" s="78">
        <v>138.07424440032173</v>
      </c>
      <c r="D133" s="78">
        <v>578.03544407086906</v>
      </c>
      <c r="E133" s="78">
        <v>29.757685655635441</v>
      </c>
      <c r="F133" s="78">
        <v>189.42853114466357</v>
      </c>
      <c r="G133" s="78">
        <v>25.030087714318825</v>
      </c>
      <c r="H133" s="78">
        <v>-376.46584376293663</v>
      </c>
      <c r="I133" s="78">
        <v>-146.23161138251044</v>
      </c>
      <c r="J133" s="78">
        <v>-134.33566429068037</v>
      </c>
      <c r="K133" s="78">
        <v>91.190480476904213</v>
      </c>
      <c r="L133" s="78">
        <v>141.4433283115734</v>
      </c>
    </row>
    <row r="134" spans="1:12">
      <c r="A134" s="1" t="s">
        <v>75</v>
      </c>
      <c r="B134" s="79"/>
      <c r="C134" s="78">
        <v>-196.96975603973738</v>
      </c>
      <c r="D134" s="78">
        <v>115.27329365222499</v>
      </c>
      <c r="E134" s="78">
        <v>541.60772726940968</v>
      </c>
      <c r="F134" s="78">
        <v>0.36544397678562746</v>
      </c>
      <c r="G134" s="78">
        <v>151.76096335548891</v>
      </c>
      <c r="H134" s="78">
        <v>24.110619797664413</v>
      </c>
      <c r="I134" s="78">
        <v>-358.76527183419398</v>
      </c>
      <c r="J134" s="78">
        <v>-140.13544007456608</v>
      </c>
      <c r="K134" s="78">
        <v>-127.49895239094371</v>
      </c>
      <c r="L134" s="78">
        <v>87.44862746698459</v>
      </c>
    </row>
    <row r="135" spans="1:12">
      <c r="A135" s="1" t="s">
        <v>76</v>
      </c>
      <c r="B135" s="79"/>
      <c r="C135" s="78">
        <v>-150.20583080452138</v>
      </c>
      <c r="D135" s="78">
        <v>-195.08657043559515</v>
      </c>
      <c r="E135" s="78">
        <v>107.57865697990178</v>
      </c>
      <c r="F135" s="78">
        <v>514.31415524296949</v>
      </c>
      <c r="G135" s="78">
        <v>-5.0808517108750948</v>
      </c>
      <c r="H135" s="78">
        <v>146.5488698112124</v>
      </c>
      <c r="I135" s="78">
        <v>22.627367148737221</v>
      </c>
      <c r="J135" s="78">
        <v>-344.53912374523156</v>
      </c>
      <c r="K135" s="78">
        <v>-132.98244186482043</v>
      </c>
      <c r="L135" s="78">
        <v>-123.50943457564995</v>
      </c>
    </row>
    <row r="136" spans="1:12">
      <c r="A136" s="1" t="s">
        <v>77</v>
      </c>
      <c r="B136" s="79"/>
      <c r="C136" s="78">
        <v>415.43646250650249</v>
      </c>
      <c r="D136" s="78">
        <v>-138.9497561101623</v>
      </c>
      <c r="E136" s="78">
        <v>-185.15995908900823</v>
      </c>
      <c r="F136" s="78">
        <v>106.82749121558811</v>
      </c>
      <c r="G136" s="78">
        <v>494.10418995335397</v>
      </c>
      <c r="H136" s="78">
        <v>-2.9914603526146948</v>
      </c>
      <c r="I136" s="78">
        <v>142.57587445567833</v>
      </c>
      <c r="J136" s="78">
        <v>20.964564820757914</v>
      </c>
      <c r="K136" s="78">
        <v>-332.14798978136514</v>
      </c>
      <c r="L136" s="78">
        <v>-125.62919782227334</v>
      </c>
    </row>
    <row r="137" spans="1:12">
      <c r="A137" s="1" t="s">
        <v>78</v>
      </c>
      <c r="B137" s="79"/>
      <c r="C137" s="78">
        <v>444.00240841065045</v>
      </c>
      <c r="D137" s="78">
        <v>400.41847081495234</v>
      </c>
      <c r="E137" s="78">
        <v>-117.95551549461209</v>
      </c>
      <c r="F137" s="78">
        <v>-167.15390309913153</v>
      </c>
      <c r="G137" s="78">
        <v>110.8805330533952</v>
      </c>
      <c r="H137" s="78">
        <v>469.79643102164664</v>
      </c>
      <c r="I137" s="78">
        <v>-1.6157762732889296</v>
      </c>
      <c r="J137" s="78">
        <v>137.07201637614617</v>
      </c>
      <c r="K137" s="78">
        <v>19.47768005316334</v>
      </c>
      <c r="L137" s="78">
        <v>-317.35629800705237</v>
      </c>
    </row>
    <row r="138" spans="1:12">
      <c r="A138" s="1" t="s">
        <v>79</v>
      </c>
      <c r="B138" s="79"/>
      <c r="C138" s="78">
        <v>42.517384699088439</v>
      </c>
      <c r="D138" s="78">
        <v>401.10973577741515</v>
      </c>
      <c r="E138" s="78">
        <v>348.88766126684322</v>
      </c>
      <c r="F138" s="78">
        <v>-128.68739013799609</v>
      </c>
      <c r="G138" s="78">
        <v>-175.54106038034513</v>
      </c>
      <c r="H138" s="78">
        <v>101.2671719903235</v>
      </c>
      <c r="I138" s="78">
        <v>416.03343012502739</v>
      </c>
      <c r="J138" s="78">
        <v>1.7019159156075148</v>
      </c>
      <c r="K138" s="78">
        <v>125.2368581231882</v>
      </c>
      <c r="L138" s="78">
        <v>16.087074662852615</v>
      </c>
    </row>
    <row r="139" spans="1:12">
      <c r="A139" s="1" t="s">
        <v>80</v>
      </c>
      <c r="B139" s="79"/>
      <c r="C139" s="78">
        <v>221.08099163580169</v>
      </c>
      <c r="D139" s="78">
        <v>22.291871631847243</v>
      </c>
      <c r="E139" s="78">
        <v>319.70148857763746</v>
      </c>
      <c r="F139" s="78">
        <v>256.61906171446401</v>
      </c>
      <c r="G139" s="78">
        <v>-137.32061844058614</v>
      </c>
      <c r="H139" s="78">
        <v>-142.03835030890582</v>
      </c>
      <c r="I139" s="78">
        <v>83.390518112277732</v>
      </c>
      <c r="J139" s="78">
        <v>329.64926348005258</v>
      </c>
      <c r="K139" s="78">
        <v>4.5572284083607428</v>
      </c>
      <c r="L139" s="78">
        <v>103.17751684001519</v>
      </c>
    </row>
    <row r="140" spans="1:12">
      <c r="A140" s="1" t="s">
        <v>81</v>
      </c>
      <c r="B140" s="79"/>
      <c r="C140" s="78">
        <v>166.22108011069662</v>
      </c>
      <c r="D140" s="78">
        <v>209.39103184616783</v>
      </c>
      <c r="E140" s="78">
        <v>130.68575666742009</v>
      </c>
      <c r="F140" s="78">
        <v>247.56390218325788</v>
      </c>
      <c r="G140" s="78">
        <v>275.84003239664383</v>
      </c>
      <c r="H140" s="78">
        <v>75.36566897023863</v>
      </c>
      <c r="I140" s="78">
        <v>-35.387459675129321</v>
      </c>
      <c r="J140" s="78">
        <v>26.780086692966279</v>
      </c>
      <c r="K140" s="78">
        <v>189.18740386548222</v>
      </c>
      <c r="L140" s="78">
        <v>104.924212371625</v>
      </c>
    </row>
    <row r="141" spans="1:12">
      <c r="A141" s="1" t="s">
        <v>82</v>
      </c>
      <c r="B141" s="79"/>
      <c r="C141" s="78">
        <v>448.54551905821472</v>
      </c>
      <c r="D141" s="78">
        <v>12.224711180661643</v>
      </c>
      <c r="E141" s="78">
        <v>-180.97160679737772</v>
      </c>
      <c r="F141" s="78">
        <v>-25.622567123330555</v>
      </c>
      <c r="G141" s="78">
        <v>35.318708208596263</v>
      </c>
      <c r="H141" s="78">
        <v>29.563865796880009</v>
      </c>
      <c r="I141" s="78">
        <v>-119.56261977567897</v>
      </c>
      <c r="J141" s="78">
        <v>-268.76712368285871</v>
      </c>
      <c r="K141" s="78">
        <v>-273.50578930245001</v>
      </c>
      <c r="L141" s="78">
        <v>-165.95582606159201</v>
      </c>
    </row>
    <row r="142" spans="1:12">
      <c r="A142" s="1" t="s">
        <v>83</v>
      </c>
      <c r="B142" s="79"/>
      <c r="C142" s="78">
        <v>1101.2827261480418</v>
      </c>
      <c r="D142" s="78">
        <v>1226.184821994349</v>
      </c>
      <c r="E142" s="78">
        <v>863.57777071731175</v>
      </c>
      <c r="F142" s="78">
        <v>-150.58483207243421</v>
      </c>
      <c r="G142" s="78">
        <v>-548.78492550338478</v>
      </c>
      <c r="H142" s="78">
        <v>-725.21118896458063</v>
      </c>
      <c r="I142" s="78">
        <v>-730.26542802123652</v>
      </c>
      <c r="J142" s="78">
        <v>-352.16924205904684</v>
      </c>
      <c r="K142" s="78">
        <v>-250.47036253179397</v>
      </c>
      <c r="L142" s="78">
        <v>-212.67810650267324</v>
      </c>
    </row>
    <row r="143" spans="1:12">
      <c r="A143" s="1" t="s">
        <v>84</v>
      </c>
      <c r="B143" s="79"/>
      <c r="C143" s="78">
        <v>1139.0524965582183</v>
      </c>
      <c r="D143" s="78">
        <v>699.17478352462513</v>
      </c>
      <c r="E143" s="78">
        <v>603.73808890818225</v>
      </c>
      <c r="F143" s="78">
        <v>829.48331711915193</v>
      </c>
      <c r="G143" s="78">
        <v>562.88222487158669</v>
      </c>
      <c r="H143" s="78">
        <v>647.94833113190066</v>
      </c>
      <c r="I143" s="78">
        <v>627.62395389330243</v>
      </c>
      <c r="J143" s="78">
        <v>171.62872354029889</v>
      </c>
      <c r="K143" s="78">
        <v>-126.67126119599106</v>
      </c>
      <c r="L143" s="78">
        <v>-342.30612653048286</v>
      </c>
    </row>
    <row r="144" spans="1:12">
      <c r="A144" s="1" t="s">
        <v>85</v>
      </c>
      <c r="B144" s="79"/>
      <c r="C144" s="78">
        <v>873.8218648562372</v>
      </c>
      <c r="D144" s="78">
        <v>1033.2111100703826</v>
      </c>
      <c r="E144" s="78">
        <v>681.31939101728858</v>
      </c>
      <c r="F144" s="78">
        <v>208.34167066059427</v>
      </c>
      <c r="G144" s="78">
        <v>73.858886629107758</v>
      </c>
      <c r="H144" s="78">
        <v>504.39092167330296</v>
      </c>
      <c r="I144" s="78">
        <v>462.42071228888688</v>
      </c>
      <c r="J144" s="78">
        <v>495.20328246477254</v>
      </c>
      <c r="K144" s="78">
        <v>338.45917045019451</v>
      </c>
      <c r="L144" s="78">
        <v>-93.167494132559568</v>
      </c>
    </row>
    <row r="145" spans="1:12">
      <c r="A145" s="1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</row>
    <row r="146" spans="1:12">
      <c r="A146" s="1" t="s">
        <v>86</v>
      </c>
      <c r="B146" s="66">
        <v>2020</v>
      </c>
      <c r="C146" s="66">
        <v>2025</v>
      </c>
      <c r="D146" s="66">
        <v>2030</v>
      </c>
      <c r="E146" s="66">
        <v>2035</v>
      </c>
      <c r="F146" s="66">
        <v>2040</v>
      </c>
      <c r="G146" s="66">
        <v>2045</v>
      </c>
      <c r="H146" s="66">
        <v>2050</v>
      </c>
      <c r="I146" s="66">
        <v>2055</v>
      </c>
      <c r="J146" s="66">
        <v>2060</v>
      </c>
      <c r="K146" s="66">
        <v>2065</v>
      </c>
      <c r="L146" s="66">
        <v>2070</v>
      </c>
    </row>
    <row r="147" spans="1:12">
      <c r="A147" s="1" t="s">
        <v>62</v>
      </c>
      <c r="B147" s="79"/>
      <c r="C147" s="78">
        <v>1273.0944928854547</v>
      </c>
      <c r="D147" s="78">
        <v>888.72336743248684</v>
      </c>
      <c r="E147" s="78">
        <v>575.58315480959141</v>
      </c>
      <c r="F147" s="78">
        <v>288.34009168179779</v>
      </c>
      <c r="G147" s="78">
        <v>11.794361360180858</v>
      </c>
      <c r="H147" s="78">
        <v>-24.976011868724299</v>
      </c>
      <c r="I147" s="78">
        <v>-128.69836909829633</v>
      </c>
      <c r="J147" s="78">
        <v>-247.91073876601945</v>
      </c>
      <c r="K147" s="78">
        <v>-340.78702372319128</v>
      </c>
      <c r="L147" s="78">
        <v>-356.32413678634521</v>
      </c>
    </row>
    <row r="148" spans="1:12">
      <c r="A148" s="1" t="s">
        <v>63</v>
      </c>
      <c r="B148" s="79"/>
      <c r="C148" s="80">
        <v>-6.7001487543859639</v>
      </c>
      <c r="D148" s="80">
        <v>-10.961175518871642</v>
      </c>
      <c r="E148" s="80">
        <v>20.977688985770783</v>
      </c>
      <c r="F148" s="80">
        <v>43.781868431891098</v>
      </c>
      <c r="G148" s="80">
        <v>22.025600835830573</v>
      </c>
      <c r="H148" s="80">
        <v>-21.484274911761304</v>
      </c>
      <c r="I148" s="80">
        <v>-61.418484077505354</v>
      </c>
      <c r="J148" s="80">
        <v>-58.390102149545555</v>
      </c>
      <c r="K148" s="80">
        <v>-26.014516230821528</v>
      </c>
      <c r="L148" s="80">
        <v>-4.8888691145809844</v>
      </c>
    </row>
    <row r="149" spans="1:12">
      <c r="A149" s="1" t="s">
        <v>64</v>
      </c>
      <c r="B149" s="79"/>
      <c r="C149" s="80">
        <v>53.391618174938003</v>
      </c>
      <c r="D149" s="80">
        <v>-22.628927596411131</v>
      </c>
      <c r="E149" s="80">
        <v>-26.779099869128913</v>
      </c>
      <c r="F149" s="80">
        <v>5.1232349849447019</v>
      </c>
      <c r="G149" s="80">
        <v>26.961585105207632</v>
      </c>
      <c r="H149" s="80">
        <v>21.58112421096348</v>
      </c>
      <c r="I149" s="80">
        <v>-21.050722244041935</v>
      </c>
      <c r="J149" s="80">
        <v>-60.179059068821289</v>
      </c>
      <c r="K149" s="80">
        <v>-57.211789888167687</v>
      </c>
      <c r="L149" s="80">
        <v>-25.489543293283759</v>
      </c>
    </row>
    <row r="150" spans="1:12">
      <c r="A150" s="1" t="s">
        <v>65</v>
      </c>
      <c r="B150" s="79"/>
      <c r="C150" s="80">
        <v>149.81732721514959</v>
      </c>
      <c r="D150" s="80">
        <v>35.886461107841797</v>
      </c>
      <c r="E150" s="80">
        <v>-40.999886741320324</v>
      </c>
      <c r="F150" s="80">
        <v>-44.518506812398755</v>
      </c>
      <c r="G150" s="80">
        <v>-12.943768060447383</v>
      </c>
      <c r="H150" s="80">
        <v>26.116339412159505</v>
      </c>
      <c r="I150" s="80">
        <v>20.904555966949829</v>
      </c>
      <c r="J150" s="80">
        <v>-20.390782101691229</v>
      </c>
      <c r="K150" s="80">
        <v>-58.292445567013829</v>
      </c>
      <c r="L150" s="80">
        <v>-55.418200275173604</v>
      </c>
    </row>
    <row r="151" spans="1:12">
      <c r="A151" s="1" t="s">
        <v>66</v>
      </c>
      <c r="B151" s="79"/>
      <c r="C151" s="80">
        <v>168.98066732750976</v>
      </c>
      <c r="D151" s="80">
        <v>118.85252618451977</v>
      </c>
      <c r="E151" s="80">
        <v>3.4532276874390391</v>
      </c>
      <c r="F151" s="80">
        <v>-69.988251190901792</v>
      </c>
      <c r="G151" s="80">
        <v>-71.456711043399537</v>
      </c>
      <c r="H151" s="80">
        <v>-11.830474569568423</v>
      </c>
      <c r="I151" s="80">
        <v>23.870073059319793</v>
      </c>
      <c r="J151" s="80">
        <v>19.106555108232442</v>
      </c>
      <c r="K151" s="80">
        <v>-18.636970933124758</v>
      </c>
      <c r="L151" s="80">
        <v>-53.278712323795162</v>
      </c>
    </row>
    <row r="152" spans="1:12">
      <c r="A152" s="1" t="s">
        <v>67</v>
      </c>
      <c r="B152" s="79"/>
      <c r="C152" s="80">
        <v>47.8831376485889</v>
      </c>
      <c r="D152" s="80">
        <v>123.88217818012708</v>
      </c>
      <c r="E152" s="80">
        <v>82.436507160154179</v>
      </c>
      <c r="F152" s="80">
        <v>-8.0270308631627358</v>
      </c>
      <c r="G152" s="80">
        <v>-63.97596823679055</v>
      </c>
      <c r="H152" s="80">
        <v>-54.358549224934904</v>
      </c>
      <c r="I152" s="80">
        <v>-8.9996786145620717</v>
      </c>
      <c r="J152" s="80">
        <v>18.158441977685698</v>
      </c>
      <c r="K152" s="80">
        <v>14.534738601934578</v>
      </c>
      <c r="L152" s="80">
        <v>-14.177516528246656</v>
      </c>
    </row>
    <row r="153" spans="1:12">
      <c r="A153" s="1" t="s">
        <v>68</v>
      </c>
      <c r="B153" s="79"/>
      <c r="C153" s="80">
        <v>-16.489572254551831</v>
      </c>
      <c r="D153" s="80">
        <v>50.616338344167843</v>
      </c>
      <c r="E153" s="80">
        <v>141.12121146151912</v>
      </c>
      <c r="F153" s="80">
        <v>89.475990235116569</v>
      </c>
      <c r="G153" s="80">
        <v>-19.129220782059974</v>
      </c>
      <c r="H153" s="80">
        <v>-75.785292213619641</v>
      </c>
      <c r="I153" s="80">
        <v>-64.392593826365555</v>
      </c>
      <c r="J153" s="80">
        <v>-10.660929290024114</v>
      </c>
      <c r="K153" s="80">
        <v>21.510308782346556</v>
      </c>
      <c r="L153" s="80">
        <v>17.217706000465796</v>
      </c>
    </row>
    <row r="154" spans="1:12">
      <c r="A154" s="1" t="s">
        <v>69</v>
      </c>
      <c r="B154" s="79"/>
      <c r="C154" s="80">
        <v>-84.939155486789105</v>
      </c>
      <c r="D154" s="80">
        <v>-51.070989893761862</v>
      </c>
      <c r="E154" s="80">
        <v>25.748302301733702</v>
      </c>
      <c r="F154" s="80">
        <v>122.16018650039746</v>
      </c>
      <c r="G154" s="80">
        <v>58.321460902245235</v>
      </c>
      <c r="H154" s="80">
        <v>-20.448945723814404</v>
      </c>
      <c r="I154" s="80">
        <v>-81.013719523437203</v>
      </c>
      <c r="J154" s="80">
        <v>-68.835038874446582</v>
      </c>
      <c r="K154" s="80">
        <v>-11.396426801742791</v>
      </c>
      <c r="L154" s="80">
        <v>22.99430498524066</v>
      </c>
    </row>
    <row r="155" spans="1:12">
      <c r="A155" s="1" t="s">
        <v>70</v>
      </c>
      <c r="B155" s="79"/>
      <c r="C155" s="80">
        <v>78.636890374413724</v>
      </c>
      <c r="D155" s="80">
        <v>-136.8159553506016</v>
      </c>
      <c r="E155" s="80">
        <v>-94.960195944198858</v>
      </c>
      <c r="F155" s="80">
        <v>-11.579584044365902</v>
      </c>
      <c r="G155" s="80">
        <v>84.198485412457103</v>
      </c>
      <c r="H155" s="80">
        <v>58.954248753034562</v>
      </c>
      <c r="I155" s="80">
        <v>-20.670816784917861</v>
      </c>
      <c r="J155" s="80">
        <v>-81.892718380266388</v>
      </c>
      <c r="K155" s="80">
        <v>-69.581899046234412</v>
      </c>
      <c r="L155" s="80">
        <v>-11.520078032541733</v>
      </c>
    </row>
    <row r="156" spans="1:12">
      <c r="A156" s="1" t="s">
        <v>71</v>
      </c>
      <c r="B156" s="79"/>
      <c r="C156" s="80">
        <v>92.54193062498166</v>
      </c>
      <c r="D156" s="80">
        <v>58.618113438656565</v>
      </c>
      <c r="E156" s="80">
        <v>-163.39945669284566</v>
      </c>
      <c r="F156" s="80">
        <v>-117.14148675559841</v>
      </c>
      <c r="G156" s="80">
        <v>-31.852629349203653</v>
      </c>
      <c r="H156" s="80">
        <v>83.107273041511689</v>
      </c>
      <c r="I156" s="80">
        <v>58.190201689195192</v>
      </c>
      <c r="J156" s="80">
        <v>-20.402922999385282</v>
      </c>
      <c r="K156" s="80">
        <v>-80.831388750058295</v>
      </c>
      <c r="L156" s="80">
        <v>-68.680117634595035</v>
      </c>
    </row>
    <row r="157" spans="1:12">
      <c r="A157" s="1" t="s">
        <v>72</v>
      </c>
      <c r="B157" s="79"/>
      <c r="C157" s="80">
        <v>-3.7090727630989022</v>
      </c>
      <c r="D157" s="80">
        <v>83.665761469225345</v>
      </c>
      <c r="E157" s="80">
        <v>48.518828296373158</v>
      </c>
      <c r="F157" s="80">
        <v>-172.49634948239327</v>
      </c>
      <c r="G157" s="80">
        <v>-124.80752294218928</v>
      </c>
      <c r="H157" s="80">
        <v>-31.372291698617573</v>
      </c>
      <c r="I157" s="80">
        <v>81.854015364045608</v>
      </c>
      <c r="J157" s="80">
        <v>57.31269344772204</v>
      </c>
      <c r="K157" s="80">
        <v>-20.095246920554473</v>
      </c>
      <c r="L157" s="80">
        <v>-79.61245140770734</v>
      </c>
    </row>
    <row r="158" spans="1:12">
      <c r="A158" s="1" t="s">
        <v>73</v>
      </c>
      <c r="B158" s="79"/>
      <c r="C158" s="80">
        <v>348.63467694034262</v>
      </c>
      <c r="D158" s="80">
        <v>-15.537884163107492</v>
      </c>
      <c r="E158" s="80">
        <v>70.390304287692516</v>
      </c>
      <c r="F158" s="80">
        <v>34.585682864625596</v>
      </c>
      <c r="G158" s="80">
        <v>-180.04422618755939</v>
      </c>
      <c r="H158" s="80">
        <v>-120.69636313647356</v>
      </c>
      <c r="I158" s="80">
        <v>-30.33888841006501</v>
      </c>
      <c r="J158" s="80">
        <v>79.15774409795381</v>
      </c>
      <c r="K158" s="80">
        <v>55.424813325554169</v>
      </c>
      <c r="L158" s="80">
        <v>-19.433309486991448</v>
      </c>
    </row>
    <row r="159" spans="1:12">
      <c r="A159" s="1" t="s">
        <v>74</v>
      </c>
      <c r="B159" s="79"/>
      <c r="C159" s="80">
        <v>43.893741716379736</v>
      </c>
      <c r="D159" s="80">
        <v>340.98040764017401</v>
      </c>
      <c r="E159" s="80">
        <v>-20.547892027131411</v>
      </c>
      <c r="F159" s="80">
        <v>63.793000838740454</v>
      </c>
      <c r="G159" s="80">
        <v>28.099850413750119</v>
      </c>
      <c r="H159" s="80">
        <v>-176.05804701976695</v>
      </c>
      <c r="I159" s="80">
        <v>-118.02414565663184</v>
      </c>
      <c r="J159" s="80">
        <v>-29.667185420666328</v>
      </c>
      <c r="K159" s="80">
        <v>77.40519164362513</v>
      </c>
      <c r="L159" s="80">
        <v>54.197707958526507</v>
      </c>
    </row>
    <row r="160" spans="1:12">
      <c r="A160" s="1" t="s">
        <v>75</v>
      </c>
      <c r="B160" s="79"/>
      <c r="C160" s="80">
        <v>-79.750232784770333</v>
      </c>
      <c r="D160" s="80">
        <v>33.872913441064384</v>
      </c>
      <c r="E160" s="80">
        <v>324.18379005101542</v>
      </c>
      <c r="F160" s="80">
        <v>-33.600218811444847</v>
      </c>
      <c r="G160" s="80">
        <v>47.694175751516923</v>
      </c>
      <c r="H160" s="80">
        <v>27.013510196754623</v>
      </c>
      <c r="I160" s="80">
        <v>-169.25164292198292</v>
      </c>
      <c r="J160" s="80">
        <v>-113.46133218554633</v>
      </c>
      <c r="K160" s="80">
        <v>-28.520252032303461</v>
      </c>
      <c r="L160" s="80">
        <v>74.412706934682546</v>
      </c>
    </row>
    <row r="161" spans="1:12">
      <c r="A161" s="1" t="s">
        <v>76</v>
      </c>
      <c r="B161" s="79"/>
      <c r="C161" s="80">
        <v>-108.8133918729236</v>
      </c>
      <c r="D161" s="80">
        <v>-78.570762671123248</v>
      </c>
      <c r="E161" s="80">
        <v>29.343595510211799</v>
      </c>
      <c r="F161" s="80">
        <v>303.4491454725669</v>
      </c>
      <c r="G161" s="80">
        <v>-36.003435776803599</v>
      </c>
      <c r="H161" s="80">
        <v>44.953668412834759</v>
      </c>
      <c r="I161" s="80">
        <v>25.461313900849063</v>
      </c>
      <c r="J161" s="80">
        <v>-159.5264435196857</v>
      </c>
      <c r="K161" s="80">
        <v>-106.94184403816485</v>
      </c>
      <c r="L161" s="80">
        <v>-26.881478350527232</v>
      </c>
    </row>
    <row r="162" spans="1:12">
      <c r="A162" s="1" t="s">
        <v>77</v>
      </c>
      <c r="B162" s="79"/>
      <c r="C162" s="80">
        <v>209.76291156162461</v>
      </c>
      <c r="D162" s="80">
        <v>-103.24058504526624</v>
      </c>
      <c r="E162" s="80">
        <v>-75.026189055177497</v>
      </c>
      <c r="F162" s="80">
        <v>25.8599340490955</v>
      </c>
      <c r="G162" s="80">
        <v>281.39058887478825</v>
      </c>
      <c r="H162" s="80">
        <v>-33.613167675581735</v>
      </c>
      <c r="I162" s="80">
        <v>41.969194366906777</v>
      </c>
      <c r="J162" s="80">
        <v>23.770937270971672</v>
      </c>
      <c r="K162" s="80">
        <v>-148.93548293441381</v>
      </c>
      <c r="L162" s="80">
        <v>-99.841975012471153</v>
      </c>
    </row>
    <row r="163" spans="1:12">
      <c r="A163" s="1" t="s">
        <v>78</v>
      </c>
      <c r="B163" s="79"/>
      <c r="C163" s="80">
        <v>197.6651128695861</v>
      </c>
      <c r="D163" s="80">
        <v>199.45926785308438</v>
      </c>
      <c r="E163" s="80">
        <v>-84.042050131341853</v>
      </c>
      <c r="F163" s="80">
        <v>-60.399809083706259</v>
      </c>
      <c r="G163" s="80">
        <v>32.102861179423144</v>
      </c>
      <c r="H163" s="80">
        <v>262.8835298444933</v>
      </c>
      <c r="I163" s="80">
        <v>-31.402429637558498</v>
      </c>
      <c r="J163" s="80">
        <v>39.208880453395295</v>
      </c>
      <c r="K163" s="80">
        <v>22.207522726659818</v>
      </c>
      <c r="L163" s="80">
        <v>-139.13999622181746</v>
      </c>
    </row>
    <row r="164" spans="1:12">
      <c r="A164" s="1" t="s">
        <v>79</v>
      </c>
      <c r="B164" s="79"/>
      <c r="C164" s="80">
        <v>7.6280502871962881</v>
      </c>
      <c r="D164" s="80">
        <v>167.28716070634925</v>
      </c>
      <c r="E164" s="80">
        <v>161.38633305507199</v>
      </c>
      <c r="F164" s="80">
        <v>-90.264111445287767</v>
      </c>
      <c r="G164" s="80">
        <v>-68.149976130044593</v>
      </c>
      <c r="H164" s="80">
        <v>26.976676306292916</v>
      </c>
      <c r="I164" s="80">
        <v>220.90628779892461</v>
      </c>
      <c r="J164" s="80">
        <v>-26.388089673033164</v>
      </c>
      <c r="K164" s="80">
        <v>32.948006422597132</v>
      </c>
      <c r="L164" s="80">
        <v>18.661425497666755</v>
      </c>
    </row>
    <row r="165" spans="1:12">
      <c r="A165" s="1" t="s">
        <v>80</v>
      </c>
      <c r="B165" s="79"/>
      <c r="C165" s="80">
        <v>111.90649224737496</v>
      </c>
      <c r="D165" s="80">
        <v>8.2280789416837479</v>
      </c>
      <c r="E165" s="80">
        <v>124.72094940181597</v>
      </c>
      <c r="F165" s="80">
        <v>120.17709445707976</v>
      </c>
      <c r="G165" s="80">
        <v>-66.075658984127699</v>
      </c>
      <c r="H165" s="80">
        <v>-50.241525402591492</v>
      </c>
      <c r="I165" s="80">
        <v>19.887745306525289</v>
      </c>
      <c r="J165" s="80">
        <v>162.85653349112317</v>
      </c>
      <c r="K165" s="80">
        <v>-19.453827468753502</v>
      </c>
      <c r="L165" s="80">
        <v>24.289929294867079</v>
      </c>
    </row>
    <row r="166" spans="1:12">
      <c r="A166" s="1" t="s">
        <v>81</v>
      </c>
      <c r="B166" s="79"/>
      <c r="C166" s="80">
        <v>62.753509813888229</v>
      </c>
      <c r="D166" s="80">
        <v>86.200440364735869</v>
      </c>
      <c r="E166" s="80">
        <v>49.057187071938245</v>
      </c>
      <c r="F166" s="80">
        <v>87.949302336599487</v>
      </c>
      <c r="G166" s="80">
        <v>105.43887037758753</v>
      </c>
      <c r="H166" s="80">
        <v>19.326549529960857</v>
      </c>
      <c r="I166" s="80">
        <v>-15.178634853944232</v>
      </c>
      <c r="J166" s="80">
        <v>2.3120790500083785</v>
      </c>
      <c r="K166" s="80">
        <v>81.094485385444727</v>
      </c>
      <c r="L166" s="80">
        <v>30.264330223937009</v>
      </c>
    </row>
    <row r="167" spans="1:12">
      <c r="A167" s="1" t="s">
        <v>82</v>
      </c>
      <c r="B167" s="79"/>
      <c r="C167" s="78">
        <v>196.50879663570163</v>
      </c>
      <c r="D167" s="78">
        <v>2.2963579925590238</v>
      </c>
      <c r="E167" s="78">
        <v>-46.801297624678455</v>
      </c>
      <c r="F167" s="78">
        <v>4.3865966044370452</v>
      </c>
      <c r="G167" s="78">
        <v>36.043417880590823</v>
      </c>
      <c r="H167" s="78">
        <v>26.213188711361681</v>
      </c>
      <c r="I167" s="78">
        <v>-61.564650354597461</v>
      </c>
      <c r="J167" s="78">
        <v>-138.95994332005807</v>
      </c>
      <c r="K167" s="78">
        <v>-141.51875168600304</v>
      </c>
      <c r="L167" s="78">
        <v>-85.796612683038347</v>
      </c>
    </row>
    <row r="168" spans="1:12">
      <c r="A168" s="1" t="s">
        <v>83</v>
      </c>
      <c r="B168" s="79"/>
      <c r="C168" s="78">
        <v>595.68301134300623</v>
      </c>
      <c r="D168" s="78">
        <v>607.06340929046405</v>
      </c>
      <c r="E168" s="78">
        <v>416.94462658175121</v>
      </c>
      <c r="F168" s="78">
        <v>-102.81806070898688</v>
      </c>
      <c r="G168" s="78">
        <v>-272.952306061233</v>
      </c>
      <c r="H168" s="78">
        <v>-321.47493159549458</v>
      </c>
      <c r="I168" s="78">
        <v>-328.77719562540187</v>
      </c>
      <c r="J168" s="78">
        <v>-151.18469251874103</v>
      </c>
      <c r="K168" s="78">
        <v>-60.187132130557757</v>
      </c>
      <c r="L168" s="78">
        <v>-77.879759534961863</v>
      </c>
    </row>
    <row r="169" spans="1:12">
      <c r="A169" s="1" t="s">
        <v>84</v>
      </c>
      <c r="B169" s="79"/>
      <c r="C169" s="78">
        <v>480.90268490674657</v>
      </c>
      <c r="D169" s="78">
        <v>279.36360014946376</v>
      </c>
      <c r="E169" s="78">
        <v>205.43982585251865</v>
      </c>
      <c r="F169" s="78">
        <v>386.77155578634762</v>
      </c>
      <c r="G169" s="78">
        <v>248.70324954082304</v>
      </c>
      <c r="H169" s="78">
        <v>270.2857310154086</v>
      </c>
      <c r="I169" s="78">
        <v>261.64347688170301</v>
      </c>
      <c r="J169" s="78">
        <v>42.233897072779655</v>
      </c>
      <c r="K169" s="78">
        <v>-139.08113990663048</v>
      </c>
      <c r="L169" s="78">
        <v>-192.647764568345</v>
      </c>
    </row>
    <row r="170" spans="1:12">
      <c r="A170" s="1" t="s">
        <v>85</v>
      </c>
      <c r="B170" s="79"/>
      <c r="C170" s="78">
        <v>379.95316521804557</v>
      </c>
      <c r="D170" s="78">
        <v>461.17494786585326</v>
      </c>
      <c r="E170" s="78">
        <v>251.12241939748435</v>
      </c>
      <c r="F170" s="78">
        <v>57.462476264685222</v>
      </c>
      <c r="G170" s="78">
        <v>3.3160964428383863</v>
      </c>
      <c r="H170" s="78">
        <v>258.94523027815558</v>
      </c>
      <c r="I170" s="78">
        <v>194.21296861394717</v>
      </c>
      <c r="J170" s="78">
        <v>177.98940332149368</v>
      </c>
      <c r="K170" s="78">
        <v>116.79618706594817</v>
      </c>
      <c r="L170" s="78">
        <v>-65.924311205346612</v>
      </c>
    </row>
    <row r="171" spans="1:12">
      <c r="A171" s="1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</row>
    <row r="172" spans="1:12">
      <c r="A172" s="1" t="s">
        <v>87</v>
      </c>
      <c r="B172" s="66">
        <v>2020</v>
      </c>
      <c r="C172" s="66">
        <v>2025</v>
      </c>
      <c r="D172" s="66">
        <v>2030</v>
      </c>
      <c r="E172" s="66">
        <v>2035</v>
      </c>
      <c r="F172" s="66">
        <v>2040</v>
      </c>
      <c r="G172" s="66">
        <v>2045</v>
      </c>
      <c r="H172" s="66">
        <v>2050</v>
      </c>
      <c r="I172" s="66">
        <v>2055</v>
      </c>
      <c r="J172" s="66">
        <v>2060</v>
      </c>
      <c r="K172" s="66">
        <v>2065</v>
      </c>
      <c r="L172" s="66">
        <v>2070</v>
      </c>
    </row>
    <row r="173" spans="1:12">
      <c r="A173" s="1" t="s">
        <v>62</v>
      </c>
      <c r="B173" s="79"/>
      <c r="C173" s="78">
        <v>1415.7862488790204</v>
      </c>
      <c r="D173" s="78">
        <v>1048.860949267149</v>
      </c>
      <c r="E173" s="78">
        <v>710.76109801852488</v>
      </c>
      <c r="F173" s="78">
        <v>364.93582624158933</v>
      </c>
      <c r="G173" s="78">
        <v>37.621646216617251</v>
      </c>
      <c r="H173" s="78">
        <v>-22.722980167075661</v>
      </c>
      <c r="I173" s="78">
        <v>-93.505724805316731</v>
      </c>
      <c r="J173" s="78">
        <v>-201.39690343558721</v>
      </c>
      <c r="K173" s="78">
        <v>-309.86038930704376</v>
      </c>
      <c r="L173" s="78">
        <v>-364.6159223084029</v>
      </c>
    </row>
    <row r="174" spans="1:12">
      <c r="A174" s="1" t="s">
        <v>63</v>
      </c>
      <c r="B174" s="79"/>
      <c r="C174" s="80">
        <v>-58.547330961877151</v>
      </c>
      <c r="D174" s="80">
        <v>-10.429909607604941</v>
      </c>
      <c r="E174" s="80">
        <v>19.929470503164339</v>
      </c>
      <c r="F174" s="80">
        <v>41.611734455123724</v>
      </c>
      <c r="G174" s="80">
        <v>20.923152439080013</v>
      </c>
      <c r="H174" s="80">
        <v>-20.436958246410541</v>
      </c>
      <c r="I174" s="80">
        <v>-58.382323044063014</v>
      </c>
      <c r="J174" s="80">
        <v>-55.503646133121947</v>
      </c>
      <c r="K174" s="80">
        <v>-24.728514766112767</v>
      </c>
      <c r="L174" s="80">
        <v>-4.6471927833229074</v>
      </c>
    </row>
    <row r="175" spans="1:12">
      <c r="A175" s="1" t="s">
        <v>64</v>
      </c>
      <c r="B175" s="79"/>
      <c r="C175" s="80">
        <v>124.6291493997785</v>
      </c>
      <c r="D175" s="80">
        <v>-96.17180298858375</v>
      </c>
      <c r="E175" s="80">
        <v>-45.326406601891449</v>
      </c>
      <c r="F175" s="80">
        <v>-15.365170364436835</v>
      </c>
      <c r="G175" s="80">
        <v>4.0592242713426003</v>
      </c>
      <c r="H175" s="80">
        <v>19.74371433608917</v>
      </c>
      <c r="I175" s="80">
        <v>-19.284926910060449</v>
      </c>
      <c r="J175" s="80">
        <v>-55.091311494069259</v>
      </c>
      <c r="K175" s="80">
        <v>-52.374905600597685</v>
      </c>
      <c r="L175" s="80">
        <v>-23.33456838874713</v>
      </c>
    </row>
    <row r="176" spans="1:12">
      <c r="A176" s="1" t="s">
        <v>65</v>
      </c>
      <c r="B176" s="79"/>
      <c r="C176" s="80">
        <v>185.95490398461175</v>
      </c>
      <c r="D176" s="80">
        <v>116.53006578429131</v>
      </c>
      <c r="E176" s="80">
        <v>-108.77337307397215</v>
      </c>
      <c r="F176" s="80">
        <v>-56.255727818454488</v>
      </c>
      <c r="G176" s="80">
        <v>-25.707086382417174</v>
      </c>
      <c r="H176" s="80">
        <v>4.0439209958396987</v>
      </c>
      <c r="I176" s="80">
        <v>19.669280533041956</v>
      </c>
      <c r="J176" s="80">
        <v>-19.21222273560943</v>
      </c>
      <c r="K176" s="80">
        <v>-54.883617249736517</v>
      </c>
      <c r="L176" s="80">
        <v>-52.177452206483622</v>
      </c>
    </row>
    <row r="177" spans="1:12">
      <c r="A177" s="1" t="s">
        <v>66</v>
      </c>
      <c r="B177" s="79"/>
      <c r="C177" s="80">
        <v>112.63605788802579</v>
      </c>
      <c r="D177" s="80">
        <v>167.19717639083956</v>
      </c>
      <c r="E177" s="80">
        <v>95.010451460324475</v>
      </c>
      <c r="F177" s="80">
        <v>-123.76088019544068</v>
      </c>
      <c r="G177" s="80">
        <v>-71.348931657453022</v>
      </c>
      <c r="H177" s="80">
        <v>-24.285741576333294</v>
      </c>
      <c r="I177" s="80">
        <v>3.8203326039797503</v>
      </c>
      <c r="J177" s="80">
        <v>18.581766012370053</v>
      </c>
      <c r="K177" s="80">
        <v>-18.14997894055773</v>
      </c>
      <c r="L177" s="80">
        <v>-51.849102051998443</v>
      </c>
    </row>
    <row r="178" spans="1:12">
      <c r="A178" s="1" t="s">
        <v>67</v>
      </c>
      <c r="B178" s="79"/>
      <c r="C178" s="80">
        <v>6.5982730052460283</v>
      </c>
      <c r="D178" s="80">
        <v>82.099526844366665</v>
      </c>
      <c r="E178" s="80">
        <v>124.43107943913606</v>
      </c>
      <c r="F178" s="80">
        <v>62.703058366450705</v>
      </c>
      <c r="G178" s="80">
        <v>-113.70893857794863</v>
      </c>
      <c r="H178" s="80">
        <v>-56.902199975451936</v>
      </c>
      <c r="I178" s="80">
        <v>-19.368364621957312</v>
      </c>
      <c r="J178" s="80">
        <v>3.0467916583259012</v>
      </c>
      <c r="K178" s="80">
        <v>14.81933003018537</v>
      </c>
      <c r="L178" s="80">
        <v>-14.474971204673579</v>
      </c>
    </row>
    <row r="179" spans="1:12">
      <c r="A179" s="1" t="s">
        <v>68</v>
      </c>
      <c r="B179" s="79"/>
      <c r="C179" s="80">
        <v>53.579000821492855</v>
      </c>
      <c r="D179" s="80">
        <v>-21.220186355290934</v>
      </c>
      <c r="E179" s="80">
        <v>69.132557298387383</v>
      </c>
      <c r="F179" s="80">
        <v>113.38901944130248</v>
      </c>
      <c r="G179" s="80">
        <v>35.117348720114251</v>
      </c>
      <c r="H179" s="80">
        <v>-129.41100590617771</v>
      </c>
      <c r="I179" s="80">
        <v>-64.759824770062096</v>
      </c>
      <c r="J179" s="80">
        <v>-22.042942092603198</v>
      </c>
      <c r="K179" s="80">
        <v>3.4675231184239692</v>
      </c>
      <c r="L179" s="80">
        <v>16.865731314053846</v>
      </c>
    </row>
    <row r="180" spans="1:12">
      <c r="A180" s="1" t="s">
        <v>69</v>
      </c>
      <c r="B180" s="79"/>
      <c r="C180" s="80">
        <v>-117.44008843733513</v>
      </c>
      <c r="D180" s="80">
        <v>36.212251533002473</v>
      </c>
      <c r="E180" s="80">
        <v>-51.919357386931324</v>
      </c>
      <c r="F180" s="80">
        <v>50.275121649671291</v>
      </c>
      <c r="G180" s="80">
        <v>95.493021069755287</v>
      </c>
      <c r="H180" s="80">
        <v>38.494584146527586</v>
      </c>
      <c r="I180" s="80">
        <v>-141.85646234417482</v>
      </c>
      <c r="J180" s="80">
        <v>-70.987777118199119</v>
      </c>
      <c r="K180" s="80">
        <v>-24.162811833648675</v>
      </c>
      <c r="L180" s="80">
        <v>3.8009948167227776</v>
      </c>
    </row>
    <row r="181" spans="1:12">
      <c r="A181" s="1" t="s">
        <v>70</v>
      </c>
      <c r="B181" s="79"/>
      <c r="C181" s="80">
        <v>38.303199683962703</v>
      </c>
      <c r="D181" s="80">
        <v>-161.56414695541389</v>
      </c>
      <c r="E181" s="80">
        <v>2.5366201672263742</v>
      </c>
      <c r="F181" s="80">
        <v>-87.640518310108746</v>
      </c>
      <c r="G181" s="80">
        <v>14.710609471686212</v>
      </c>
      <c r="H181" s="80">
        <v>93.101875822168722</v>
      </c>
      <c r="I181" s="80">
        <v>37.530679759498526</v>
      </c>
      <c r="J181" s="80">
        <v>-138.30437652707678</v>
      </c>
      <c r="K181" s="80">
        <v>-69.210243179159306</v>
      </c>
      <c r="L181" s="80">
        <v>-23.557775025334195</v>
      </c>
    </row>
    <row r="182" spans="1:12">
      <c r="A182" s="1" t="s">
        <v>71</v>
      </c>
      <c r="B182" s="79"/>
      <c r="C182" s="80">
        <v>142.253190212454</v>
      </c>
      <c r="D182" s="80">
        <v>13.860965036099969</v>
      </c>
      <c r="E182" s="80">
        <v>-188.97234797500232</v>
      </c>
      <c r="F182" s="80">
        <v>-20.840952704706297</v>
      </c>
      <c r="G182" s="80">
        <v>-108.84490277665941</v>
      </c>
      <c r="H182" s="80">
        <v>14.335341824063562</v>
      </c>
      <c r="I182" s="80">
        <v>90.7268469699452</v>
      </c>
      <c r="J182" s="80">
        <v>36.573272118833756</v>
      </c>
      <c r="K182" s="80">
        <v>-134.77623188187113</v>
      </c>
      <c r="L182" s="80">
        <v>-67.444689875658923</v>
      </c>
    </row>
    <row r="183" spans="1:12">
      <c r="A183" s="1" t="s">
        <v>72</v>
      </c>
      <c r="B183" s="79"/>
      <c r="C183" s="80">
        <v>57.406456199668582</v>
      </c>
      <c r="D183" s="80">
        <v>134.83628292168078</v>
      </c>
      <c r="E183" s="80">
        <v>4.5051177534107865</v>
      </c>
      <c r="F183" s="80">
        <v>-197.66232807642905</v>
      </c>
      <c r="G183" s="80">
        <v>-29.029388074273356</v>
      </c>
      <c r="H183" s="80">
        <v>-107.71835803292083</v>
      </c>
      <c r="I183" s="80">
        <v>14.186971036184559</v>
      </c>
      <c r="J183" s="80">
        <v>89.787824103806088</v>
      </c>
      <c r="K183" s="80">
        <v>36.194738752403964</v>
      </c>
      <c r="L183" s="80">
        <v>-133.38129788189372</v>
      </c>
    </row>
    <row r="184" spans="1:12">
      <c r="A184" s="1" t="s">
        <v>73</v>
      </c>
      <c r="B184" s="79"/>
      <c r="C184" s="80">
        <v>235.30264600254577</v>
      </c>
      <c r="D184" s="80">
        <v>49.244126646744689</v>
      </c>
      <c r="E184" s="80">
        <v>124.179508477848</v>
      </c>
      <c r="F184" s="80">
        <v>-3.8304846283406278</v>
      </c>
      <c r="G184" s="80">
        <v>-199.21846252191381</v>
      </c>
      <c r="H184" s="80">
        <v>-28.040066528702255</v>
      </c>
      <c r="I184" s="80">
        <v>-104.0473163911588</v>
      </c>
      <c r="J184" s="80">
        <v>13.703479063271288</v>
      </c>
      <c r="K184" s="80">
        <v>86.727855058348496</v>
      </c>
      <c r="L184" s="80">
        <v>34.961222055721919</v>
      </c>
    </row>
    <row r="185" spans="1:12">
      <c r="A185" s="1" t="s">
        <v>74</v>
      </c>
      <c r="B185" s="79"/>
      <c r="C185" s="80">
        <v>94.180502683941995</v>
      </c>
      <c r="D185" s="80">
        <v>237.05503643069505</v>
      </c>
      <c r="E185" s="80">
        <v>50.305577682766852</v>
      </c>
      <c r="F185" s="80">
        <v>125.63553030592311</v>
      </c>
      <c r="G185" s="80">
        <v>-3.0697626994312941</v>
      </c>
      <c r="H185" s="80">
        <v>-200.40779674316968</v>
      </c>
      <c r="I185" s="80">
        <v>-28.207465725878592</v>
      </c>
      <c r="J185" s="80">
        <v>-104.66847887001404</v>
      </c>
      <c r="K185" s="80">
        <v>13.785288833279083</v>
      </c>
      <c r="L185" s="80">
        <v>87.245620353046888</v>
      </c>
    </row>
    <row r="186" spans="1:12">
      <c r="A186" s="1" t="s">
        <v>75</v>
      </c>
      <c r="B186" s="79"/>
      <c r="C186" s="80">
        <v>-117.21952325496704</v>
      </c>
      <c r="D186" s="80">
        <v>81.400380211160609</v>
      </c>
      <c r="E186" s="80">
        <v>217.42393721839426</v>
      </c>
      <c r="F186" s="80">
        <v>33.965662788230475</v>
      </c>
      <c r="G186" s="80">
        <v>104.06678760397199</v>
      </c>
      <c r="H186" s="80">
        <v>-2.9028903990902108</v>
      </c>
      <c r="I186" s="80">
        <v>-189.51362891221106</v>
      </c>
      <c r="J186" s="80">
        <v>-26.674107889019751</v>
      </c>
      <c r="K186" s="80">
        <v>-98.978700358640253</v>
      </c>
      <c r="L186" s="80">
        <v>13.035920532302043</v>
      </c>
    </row>
    <row r="187" spans="1:12">
      <c r="A187" s="1" t="s">
        <v>76</v>
      </c>
      <c r="B187" s="79"/>
      <c r="C187" s="80">
        <v>-41.392438931597781</v>
      </c>
      <c r="D187" s="80">
        <v>-116.5158077644719</v>
      </c>
      <c r="E187" s="80">
        <v>78.235061469689981</v>
      </c>
      <c r="F187" s="80">
        <v>210.86500977040259</v>
      </c>
      <c r="G187" s="80">
        <v>30.922584065928504</v>
      </c>
      <c r="H187" s="80">
        <v>101.59520139837764</v>
      </c>
      <c r="I187" s="80">
        <v>-2.8339467521118422</v>
      </c>
      <c r="J187" s="80">
        <v>-185.01268022554586</v>
      </c>
      <c r="K187" s="80">
        <v>-26.040597826655585</v>
      </c>
      <c r="L187" s="80">
        <v>-96.627956225122716</v>
      </c>
    </row>
    <row r="188" spans="1:12">
      <c r="A188" s="1" t="s">
        <v>77</v>
      </c>
      <c r="B188" s="79"/>
      <c r="C188" s="80">
        <v>205.67355094487789</v>
      </c>
      <c r="D188" s="80">
        <v>-35.709171064896054</v>
      </c>
      <c r="E188" s="80">
        <v>-110.13377003383073</v>
      </c>
      <c r="F188" s="80">
        <v>80.967557166492611</v>
      </c>
      <c r="G188" s="80">
        <v>212.71360107856572</v>
      </c>
      <c r="H188" s="80">
        <v>30.62170732296704</v>
      </c>
      <c r="I188" s="80">
        <v>100.60668008877155</v>
      </c>
      <c r="J188" s="80">
        <v>-2.8063724502137575</v>
      </c>
      <c r="K188" s="80">
        <v>-183.21250684695133</v>
      </c>
      <c r="L188" s="80">
        <v>-25.787222809802188</v>
      </c>
    </row>
    <row r="189" spans="1:12">
      <c r="A189" s="1" t="s">
        <v>78</v>
      </c>
      <c r="B189" s="79"/>
      <c r="C189" s="80">
        <v>246.33729554106435</v>
      </c>
      <c r="D189" s="80">
        <v>200.95920296186796</v>
      </c>
      <c r="E189" s="80">
        <v>-33.913465363270234</v>
      </c>
      <c r="F189" s="80">
        <v>-106.75409401542527</v>
      </c>
      <c r="G189" s="80">
        <v>78.777671873972054</v>
      </c>
      <c r="H189" s="80">
        <v>206.91290117715334</v>
      </c>
      <c r="I189" s="80">
        <v>29.786653364269569</v>
      </c>
      <c r="J189" s="80">
        <v>97.863135922750871</v>
      </c>
      <c r="K189" s="80">
        <v>-2.7298426734964778</v>
      </c>
      <c r="L189" s="80">
        <v>-178.21630178523492</v>
      </c>
    </row>
    <row r="190" spans="1:12">
      <c r="A190" s="1" t="s">
        <v>79</v>
      </c>
      <c r="B190" s="79"/>
      <c r="C190" s="80">
        <v>34.88933441189215</v>
      </c>
      <c r="D190" s="80">
        <v>233.8225750710659</v>
      </c>
      <c r="E190" s="80">
        <v>187.50132821177124</v>
      </c>
      <c r="F190" s="80">
        <v>-38.423278692708323</v>
      </c>
      <c r="G190" s="80">
        <v>-107.39108425030054</v>
      </c>
      <c r="H190" s="80">
        <v>74.290495684030589</v>
      </c>
      <c r="I190" s="80">
        <v>195.12714232610278</v>
      </c>
      <c r="J190" s="80">
        <v>28.090005588640679</v>
      </c>
      <c r="K190" s="80">
        <v>92.288851700591067</v>
      </c>
      <c r="L190" s="80">
        <v>-2.5743508348141404</v>
      </c>
    </row>
    <row r="191" spans="1:12">
      <c r="A191" s="1" t="s">
        <v>80</v>
      </c>
      <c r="B191" s="79"/>
      <c r="C191" s="80">
        <v>109.17449938842674</v>
      </c>
      <c r="D191" s="80">
        <v>14.063792690163496</v>
      </c>
      <c r="E191" s="80">
        <v>194.98053917582149</v>
      </c>
      <c r="F191" s="80">
        <v>136.44196725738425</v>
      </c>
      <c r="G191" s="80">
        <v>-71.244959456458446</v>
      </c>
      <c r="H191" s="80">
        <v>-91.796824906314328</v>
      </c>
      <c r="I191" s="80">
        <v>63.502772805752443</v>
      </c>
      <c r="J191" s="80">
        <v>166.79272998892941</v>
      </c>
      <c r="K191" s="80">
        <v>24.011055877114245</v>
      </c>
      <c r="L191" s="80">
        <v>78.887587545148108</v>
      </c>
    </row>
    <row r="192" spans="1:12">
      <c r="A192" s="1" t="s">
        <v>81</v>
      </c>
      <c r="B192" s="79"/>
      <c r="C192" s="80">
        <v>103.46757029680839</v>
      </c>
      <c r="D192" s="80">
        <v>123.19059148143197</v>
      </c>
      <c r="E192" s="80">
        <v>81.628569595481849</v>
      </c>
      <c r="F192" s="80">
        <v>159.61459984665839</v>
      </c>
      <c r="G192" s="80">
        <v>170.4011620190563</v>
      </c>
      <c r="H192" s="80">
        <v>56.039119440277773</v>
      </c>
      <c r="I192" s="80">
        <v>-20.20882482118509</v>
      </c>
      <c r="J192" s="80">
        <v>24.4680076429579</v>
      </c>
      <c r="K192" s="80">
        <v>108.0929184800375</v>
      </c>
      <c r="L192" s="80">
        <v>74.659882147687995</v>
      </c>
    </row>
    <row r="193" spans="1:12">
      <c r="A193" s="1" t="s">
        <v>82</v>
      </c>
      <c r="B193" s="79"/>
      <c r="C193" s="78">
        <v>252.03672242251309</v>
      </c>
      <c r="D193" s="78">
        <v>9.9283531881026192</v>
      </c>
      <c r="E193" s="78">
        <v>-134.17030917269926</v>
      </c>
      <c r="F193" s="78">
        <v>-30.0091637277676</v>
      </c>
      <c r="G193" s="78">
        <v>-0.72470967199456027</v>
      </c>
      <c r="H193" s="78">
        <v>3.3506770855183277</v>
      </c>
      <c r="I193" s="78">
        <v>-57.997969421081507</v>
      </c>
      <c r="J193" s="78">
        <v>-129.80718036280064</v>
      </c>
      <c r="K193" s="78">
        <v>-131.98703761644697</v>
      </c>
      <c r="L193" s="78">
        <v>-80.159213378553659</v>
      </c>
    </row>
    <row r="194" spans="1:12">
      <c r="A194" s="1" t="s">
        <v>83</v>
      </c>
      <c r="B194" s="79"/>
      <c r="C194" s="78">
        <v>505.59971480503555</v>
      </c>
      <c r="D194" s="78">
        <v>619.12141270388497</v>
      </c>
      <c r="E194" s="78">
        <v>446.63314413556054</v>
      </c>
      <c r="F194" s="78">
        <v>-47.766771363447333</v>
      </c>
      <c r="G194" s="78">
        <v>-275.83261944215178</v>
      </c>
      <c r="H194" s="78">
        <v>-403.73625736908605</v>
      </c>
      <c r="I194" s="78">
        <v>-401.48823239583464</v>
      </c>
      <c r="J194" s="78">
        <v>-200.98454954030581</v>
      </c>
      <c r="K194" s="78">
        <v>-190.28323040123621</v>
      </c>
      <c r="L194" s="78">
        <v>-134.79834696771138</v>
      </c>
    </row>
    <row r="195" spans="1:12">
      <c r="A195" s="1" t="s">
        <v>84</v>
      </c>
      <c r="B195" s="79"/>
      <c r="C195" s="78">
        <v>658.14981165147174</v>
      </c>
      <c r="D195" s="78">
        <v>419.81118337516136</v>
      </c>
      <c r="E195" s="78">
        <v>398.2982630556636</v>
      </c>
      <c r="F195" s="78">
        <v>442.71176133280426</v>
      </c>
      <c r="G195" s="78">
        <v>314.17897533076359</v>
      </c>
      <c r="H195" s="78">
        <v>377.66260011649206</v>
      </c>
      <c r="I195" s="78">
        <v>365.98047701159942</v>
      </c>
      <c r="J195" s="78">
        <v>129.39482646751924</v>
      </c>
      <c r="K195" s="78">
        <v>12.409878710639418</v>
      </c>
      <c r="L195" s="78">
        <v>-149.65836196213786</v>
      </c>
    </row>
    <row r="196" spans="1:12">
      <c r="A196" s="1" t="s">
        <v>85</v>
      </c>
      <c r="B196" s="79"/>
      <c r="C196" s="78">
        <v>493.86869963819163</v>
      </c>
      <c r="D196" s="78">
        <v>572.03616220452932</v>
      </c>
      <c r="E196" s="78">
        <v>430.19697161980434</v>
      </c>
      <c r="F196" s="78">
        <v>150.87919439590905</v>
      </c>
      <c r="G196" s="78">
        <v>70.542790186269372</v>
      </c>
      <c r="H196" s="78">
        <v>245.44569139514738</v>
      </c>
      <c r="I196" s="78">
        <v>268.20774367493971</v>
      </c>
      <c r="J196" s="78">
        <v>317.21387914327886</v>
      </c>
      <c r="K196" s="78">
        <v>221.66298338424633</v>
      </c>
      <c r="L196" s="78">
        <v>-27.243182927212956</v>
      </c>
    </row>
    <row r="197" spans="1:12">
      <c r="A197" s="1"/>
    </row>
    <row r="198" spans="1:12">
      <c r="A198" s="1" t="s">
        <v>93</v>
      </c>
    </row>
    <row r="199" spans="1:12">
      <c r="A199" s="1" t="s">
        <v>61</v>
      </c>
      <c r="B199" s="66">
        <v>2020</v>
      </c>
      <c r="C199" s="66">
        <v>2025</v>
      </c>
      <c r="D199" s="66">
        <v>2030</v>
      </c>
      <c r="E199" s="66">
        <v>2035</v>
      </c>
      <c r="F199" s="66">
        <v>2040</v>
      </c>
      <c r="G199" s="66">
        <v>2045</v>
      </c>
      <c r="H199" s="66">
        <v>2050</v>
      </c>
      <c r="I199" s="66">
        <v>2055</v>
      </c>
      <c r="J199" s="66">
        <v>2060</v>
      </c>
      <c r="K199" s="66">
        <v>2065</v>
      </c>
      <c r="L199" s="66">
        <v>2070</v>
      </c>
    </row>
    <row r="200" spans="1:12">
      <c r="A200" s="1" t="s">
        <v>62</v>
      </c>
      <c r="B200" s="79"/>
      <c r="C200" s="78">
        <v>1319.762820283737</v>
      </c>
      <c r="D200" s="78">
        <v>1094.7410179781557</v>
      </c>
      <c r="E200" s="78">
        <v>977.09448692845251</v>
      </c>
      <c r="F200" s="78">
        <v>872.17184463335036</v>
      </c>
      <c r="G200" s="78">
        <v>771.63040148521395</v>
      </c>
      <c r="H200" s="78">
        <v>661.65825313944765</v>
      </c>
      <c r="I200" s="78">
        <v>509.41884583815931</v>
      </c>
      <c r="J200" s="78">
        <v>311.8473750842536</v>
      </c>
      <c r="K200" s="78">
        <v>113.77135180677146</v>
      </c>
      <c r="L200" s="78">
        <v>28.261281692085277</v>
      </c>
    </row>
    <row r="201" spans="1:12">
      <c r="A201" s="1" t="s">
        <v>94</v>
      </c>
      <c r="B201" s="79"/>
      <c r="C201" s="78">
        <v>2797.7525202837369</v>
      </c>
      <c r="D201" s="78">
        <v>2776.3614351572605</v>
      </c>
      <c r="E201" s="78">
        <v>2817.2685946461952</v>
      </c>
      <c r="F201" s="78">
        <v>2902.66219753321</v>
      </c>
      <c r="G201" s="78">
        <v>2945.6109508081208</v>
      </c>
      <c r="H201" s="78">
        <v>2903.6897176499488</v>
      </c>
      <c r="I201" s="78">
        <v>2783.8889105283806</v>
      </c>
      <c r="J201" s="78">
        <v>2669.9951622457129</v>
      </c>
      <c r="K201" s="78">
        <v>2619.2521312487788</v>
      </c>
      <c r="L201" s="78">
        <v>2609.7160693508749</v>
      </c>
    </row>
    <row r="202" spans="1:12">
      <c r="A202" s="1" t="s">
        <v>95</v>
      </c>
      <c r="B202" s="79"/>
      <c r="C202" s="78">
        <v>-1.9180200000000109</v>
      </c>
      <c r="D202" s="78">
        <v>-1.6779430403481368</v>
      </c>
      <c r="E202" s="78">
        <v>-1.5262956301735162</v>
      </c>
      <c r="F202" s="78">
        <v>-1.3934774923282505</v>
      </c>
      <c r="G202" s="78">
        <v>-1.334489268177605</v>
      </c>
      <c r="H202" s="78">
        <v>-1.3542346702000949</v>
      </c>
      <c r="I202" s="78">
        <v>-1.3349613761139909</v>
      </c>
      <c r="J202" s="78">
        <v>-1.2798833664484088</v>
      </c>
      <c r="K202" s="78">
        <v>-1.2275211067985503</v>
      </c>
      <c r="L202" s="78">
        <v>-1.2041921725546096</v>
      </c>
    </row>
    <row r="203" spans="1:12">
      <c r="A203" s="1" t="s">
        <v>96</v>
      </c>
      <c r="B203" s="79"/>
      <c r="C203" s="78">
        <v>-0.81891999999997034</v>
      </c>
      <c r="D203" s="78">
        <v>-0.80050510849414525</v>
      </c>
      <c r="E203" s="78">
        <v>-0.69468822201661462</v>
      </c>
      <c r="F203" s="78">
        <v>-0.6351907624923181</v>
      </c>
      <c r="G203" s="78">
        <v>-0.59129408154875063</v>
      </c>
      <c r="H203" s="78">
        <v>-0.59739099654386296</v>
      </c>
      <c r="I203" s="78">
        <v>-0.60622990158460832</v>
      </c>
      <c r="J203" s="78">
        <v>-0.59760188189982499</v>
      </c>
      <c r="K203" s="78">
        <v>-0.57294594591816983</v>
      </c>
      <c r="L203" s="78">
        <v>-0.54950572849527224</v>
      </c>
    </row>
    <row r="204" spans="1:12">
      <c r="A204" s="1" t="s">
        <v>97</v>
      </c>
      <c r="B204" s="79"/>
      <c r="C204" s="78">
        <v>-1.8947099999999857</v>
      </c>
      <c r="D204" s="78">
        <v>-1.9628916478309897</v>
      </c>
      <c r="E204" s="78">
        <v>-1.8989219073774715</v>
      </c>
      <c r="F204" s="78">
        <v>-1.6750965659447328</v>
      </c>
      <c r="G204" s="78">
        <v>-1.4934603017704382</v>
      </c>
      <c r="H204" s="78">
        <v>-1.474758604486027</v>
      </c>
      <c r="I204" s="78">
        <v>-1.4947974562371205</v>
      </c>
      <c r="J204" s="78">
        <v>-1.5169173247708798</v>
      </c>
      <c r="K204" s="78">
        <v>-1.4953313470665042</v>
      </c>
      <c r="L204" s="78">
        <v>-1.4336367723315235</v>
      </c>
    </row>
    <row r="205" spans="1:12">
      <c r="A205" s="1" t="s">
        <v>98</v>
      </c>
      <c r="B205" s="79"/>
      <c r="C205" s="78">
        <v>-3.5491700000000073</v>
      </c>
      <c r="D205" s="78">
        <v>-3.7902391323292113</v>
      </c>
      <c r="E205" s="78">
        <v>-3.9339329756701913</v>
      </c>
      <c r="F205" s="78">
        <v>-3.7902863909529403</v>
      </c>
      <c r="G205" s="78">
        <v>-3.3740839016728819</v>
      </c>
      <c r="H205" s="78">
        <v>-3.1955229586038385</v>
      </c>
      <c r="I205" s="78">
        <v>-3.1566053219248431</v>
      </c>
      <c r="J205" s="78">
        <v>-3.2012431992316381</v>
      </c>
      <c r="K205" s="78">
        <v>-3.2486159951803235</v>
      </c>
      <c r="L205" s="78">
        <v>-3.2023888118419359</v>
      </c>
    </row>
    <row r="206" spans="1:12">
      <c r="A206" s="1" t="s">
        <v>99</v>
      </c>
      <c r="B206" s="79"/>
      <c r="C206" s="78">
        <v>-3.3734099999999563</v>
      </c>
      <c r="D206" s="78">
        <v>-3.3535834344806901</v>
      </c>
      <c r="E206" s="78">
        <v>-3.6228428624506535</v>
      </c>
      <c r="F206" s="78">
        <v>-3.832319528345379</v>
      </c>
      <c r="G206" s="78">
        <v>-3.756022413516455</v>
      </c>
      <c r="H206" s="78">
        <v>-3.4904779604718175</v>
      </c>
      <c r="I206" s="78">
        <v>-3.3057568602952552</v>
      </c>
      <c r="J206" s="78">
        <v>-3.2649281903488556</v>
      </c>
      <c r="K206" s="78">
        <v>-3.3101939711451616</v>
      </c>
      <c r="L206" s="78">
        <v>-3.3591784746327407</v>
      </c>
    </row>
    <row r="207" spans="1:12">
      <c r="A207" s="1" t="s">
        <v>100</v>
      </c>
      <c r="B207" s="79"/>
      <c r="C207" s="78">
        <v>-4.9626300000000461</v>
      </c>
      <c r="D207" s="78">
        <v>-4.7656102261031759</v>
      </c>
      <c r="E207" s="78">
        <v>-4.6545142931239045</v>
      </c>
      <c r="F207" s="78">
        <v>-4.9369348425829251</v>
      </c>
      <c r="G207" s="78">
        <v>-5.1109174063049663</v>
      </c>
      <c r="H207" s="78">
        <v>-5.109737606290687</v>
      </c>
      <c r="I207" s="78">
        <v>-4.7425381060947593</v>
      </c>
      <c r="J207" s="78">
        <v>-4.4915551543362104</v>
      </c>
      <c r="K207" s="78">
        <v>-4.4347184221145355</v>
      </c>
      <c r="L207" s="78">
        <v>-4.494035762631567</v>
      </c>
    </row>
    <row r="208" spans="1:12">
      <c r="A208" s="1" t="s">
        <v>101</v>
      </c>
      <c r="B208" s="79"/>
      <c r="C208" s="78">
        <v>-9.0272000000000698</v>
      </c>
      <c r="D208" s="78">
        <v>-7.906566381721964</v>
      </c>
      <c r="E208" s="78">
        <v>-7.3319955727853774</v>
      </c>
      <c r="F208" s="78">
        <v>-6.9081278658856657</v>
      </c>
      <c r="G208" s="78">
        <v>-7.0518066414909777</v>
      </c>
      <c r="H208" s="78">
        <v>-7.4269219141319889</v>
      </c>
      <c r="I208" s="78">
        <v>-7.429993839396742</v>
      </c>
      <c r="J208" s="78">
        <v>-6.8917060200191482</v>
      </c>
      <c r="K208" s="78">
        <v>-6.5269847958012299</v>
      </c>
      <c r="L208" s="78">
        <v>-6.4433943793504316</v>
      </c>
    </row>
    <row r="209" spans="1:12">
      <c r="A209" s="1" t="s">
        <v>102</v>
      </c>
      <c r="B209" s="79"/>
      <c r="C209" s="78">
        <v>-14.941390000000077</v>
      </c>
      <c r="D209" s="78">
        <v>-14.623167177070078</v>
      </c>
      <c r="E209" s="78">
        <v>-12.40150503911061</v>
      </c>
      <c r="F209" s="78">
        <v>-11.118261169093588</v>
      </c>
      <c r="G209" s="78">
        <v>-10.140875863515154</v>
      </c>
      <c r="H209" s="78">
        <v>-10.610782966880002</v>
      </c>
      <c r="I209" s="78">
        <v>-11.172476364093242</v>
      </c>
      <c r="J209" s="78">
        <v>-11.172723116782201</v>
      </c>
      <c r="K209" s="78">
        <v>-10.367253882185558</v>
      </c>
      <c r="L209" s="78">
        <v>-9.8186012327067864</v>
      </c>
    </row>
    <row r="210" spans="1:12">
      <c r="A210" s="1" t="s">
        <v>103</v>
      </c>
      <c r="B210" s="79"/>
      <c r="C210" s="78">
        <v>-22.281490000000012</v>
      </c>
      <c r="D210" s="78">
        <v>-22.485161771356282</v>
      </c>
      <c r="E210" s="78">
        <v>-21.650738280233792</v>
      </c>
      <c r="F210" s="78">
        <v>-18.089570897369111</v>
      </c>
      <c r="G210" s="78">
        <v>-15.974522206825938</v>
      </c>
      <c r="H210" s="78">
        <v>-15.26034838416534</v>
      </c>
      <c r="I210" s="78">
        <v>-15.972290241669128</v>
      </c>
      <c r="J210" s="78">
        <v>-16.815323157457193</v>
      </c>
      <c r="K210" s="78">
        <v>-16.811736142319425</v>
      </c>
      <c r="L210" s="78">
        <v>-15.603331858270879</v>
      </c>
    </row>
    <row r="211" spans="1:12">
      <c r="A211" s="1" t="s">
        <v>104</v>
      </c>
      <c r="B211" s="79"/>
      <c r="C211" s="78">
        <v>-33.388759999999962</v>
      </c>
      <c r="D211" s="78">
        <v>-31.677044120716381</v>
      </c>
      <c r="E211" s="78">
        <v>-31.836862735354181</v>
      </c>
      <c r="F211" s="78">
        <v>-30.623116334083761</v>
      </c>
      <c r="G211" s="78">
        <v>-25.532422898314394</v>
      </c>
      <c r="H211" s="78">
        <v>-23.82636457531305</v>
      </c>
      <c r="I211" s="78">
        <v>-22.788967029408504</v>
      </c>
      <c r="J211" s="78">
        <v>-23.878470302250985</v>
      </c>
      <c r="K211" s="78">
        <v>-25.125238137989122</v>
      </c>
      <c r="L211" s="78">
        <v>-25.09821052758269</v>
      </c>
    </row>
    <row r="212" spans="1:12">
      <c r="A212" s="1" t="s">
        <v>105</v>
      </c>
      <c r="B212" s="79"/>
      <c r="C212" s="78">
        <v>-39.309299999999986</v>
      </c>
      <c r="D212" s="78">
        <v>-47.498896137333418</v>
      </c>
      <c r="E212" s="78">
        <v>-44.872650715110325</v>
      </c>
      <c r="F212" s="78">
        <v>-44.893100275257581</v>
      </c>
      <c r="G212" s="78">
        <v>-43.026042448975822</v>
      </c>
      <c r="H212" s="78">
        <v>-37.807185606044008</v>
      </c>
      <c r="I212" s="78">
        <v>-35.226555436922162</v>
      </c>
      <c r="J212" s="78">
        <v>-33.73398290470022</v>
      </c>
      <c r="K212" s="78">
        <v>-35.385697098287068</v>
      </c>
      <c r="L212" s="78">
        <v>-37.213253823277434</v>
      </c>
    </row>
    <row r="213" spans="1:12">
      <c r="A213" s="1" t="s">
        <v>106</v>
      </c>
      <c r="B213" s="79"/>
      <c r="C213" s="78">
        <v>-53.728509999999957</v>
      </c>
      <c r="D213" s="78">
        <v>-53.446914055049078</v>
      </c>
      <c r="E213" s="78">
        <v>-64.677991034810262</v>
      </c>
      <c r="F213" s="78">
        <v>-61.200431467514036</v>
      </c>
      <c r="G213" s="78">
        <v>-61.365275054253559</v>
      </c>
      <c r="H213" s="78">
        <v>-62.137135058724688</v>
      </c>
      <c r="I213" s="78">
        <v>-54.60389498007909</v>
      </c>
      <c r="J213" s="78">
        <v>-50.857231664597734</v>
      </c>
      <c r="K213" s="78">
        <v>-48.717191132104574</v>
      </c>
      <c r="L213" s="78">
        <v>-51.116518050230077</v>
      </c>
    </row>
    <row r="214" spans="1:12">
      <c r="A214" s="1" t="s">
        <v>107</v>
      </c>
      <c r="B214" s="79"/>
      <c r="C214" s="78">
        <v>-78.482149999999933</v>
      </c>
      <c r="D214" s="78">
        <v>-67.913842427549284</v>
      </c>
      <c r="E214" s="78">
        <v>-67.309908166902005</v>
      </c>
      <c r="F214" s="78">
        <v>-80.585527783636863</v>
      </c>
      <c r="G214" s="78">
        <v>-75.993224331900223</v>
      </c>
      <c r="H214" s="78">
        <v>-79.77151811276255</v>
      </c>
      <c r="I214" s="78">
        <v>-80.681403557972402</v>
      </c>
      <c r="J214" s="78">
        <v>-70.849383629443111</v>
      </c>
      <c r="K214" s="78">
        <v>-66.254650704644249</v>
      </c>
      <c r="L214" s="78">
        <v>-63.264368926713786</v>
      </c>
    </row>
    <row r="215" spans="1:12">
      <c r="A215" s="1" t="s">
        <v>108</v>
      </c>
      <c r="B215" s="79"/>
      <c r="C215" s="78">
        <v>-111.86498999999991</v>
      </c>
      <c r="D215" s="78">
        <v>-98.087523701055588</v>
      </c>
      <c r="E215" s="78">
        <v>-85.535085019302073</v>
      </c>
      <c r="F215" s="78">
        <v>-85.269230956648045</v>
      </c>
      <c r="G215" s="78">
        <v>-103.13645742701779</v>
      </c>
      <c r="H215" s="78">
        <v>-101.95774952677743</v>
      </c>
      <c r="I215" s="78">
        <v>-106.87571462118072</v>
      </c>
      <c r="J215" s="78">
        <v>-108.17714796357453</v>
      </c>
      <c r="K215" s="78">
        <v>-95.039037300095544</v>
      </c>
      <c r="L215" s="78">
        <v>-88.640141104061172</v>
      </c>
    </row>
    <row r="216" spans="1:12">
      <c r="A216" s="1" t="s">
        <v>109</v>
      </c>
      <c r="B216" s="79"/>
      <c r="C216" s="78">
        <v>-134.33249000000001</v>
      </c>
      <c r="D216" s="78">
        <v>-156.96857816156989</v>
      </c>
      <c r="E216" s="78">
        <v>-138.6706110581155</v>
      </c>
      <c r="F216" s="78">
        <v>-122.20548148598272</v>
      </c>
      <c r="G216" s="78">
        <v>-123.02182525257814</v>
      </c>
      <c r="H216" s="78">
        <v>-155.7759282885761</v>
      </c>
      <c r="I216" s="78">
        <v>-153.78239395807083</v>
      </c>
      <c r="J216" s="78">
        <v>-161.02680453325999</v>
      </c>
      <c r="K216" s="78">
        <v>-163.0821938092358</v>
      </c>
      <c r="L216" s="78">
        <v>-143.32701488933392</v>
      </c>
    </row>
    <row r="217" spans="1:12">
      <c r="A217" s="1" t="s">
        <v>110</v>
      </c>
      <c r="B217" s="79"/>
      <c r="C217" s="78">
        <v>-159.70920000000004</v>
      </c>
      <c r="D217" s="78">
        <v>-203.05168600315449</v>
      </c>
      <c r="E217" s="78">
        <v>-239.79243555074189</v>
      </c>
      <c r="F217" s="78">
        <v>-214.78237730760142</v>
      </c>
      <c r="G217" s="78">
        <v>-191.02032464028963</v>
      </c>
      <c r="H217" s="78">
        <v>-201.02003093786311</v>
      </c>
      <c r="I217" s="78">
        <v>-253.56930526478294</v>
      </c>
      <c r="J217" s="78">
        <v>-250.9410840648722</v>
      </c>
      <c r="K217" s="78">
        <v>-263.26456821764015</v>
      </c>
      <c r="L217" s="78">
        <v>-266.35075259601388</v>
      </c>
    </row>
    <row r="218" spans="1:12">
      <c r="A218" s="1" t="s">
        <v>111</v>
      </c>
      <c r="B218" s="79"/>
      <c r="C218" s="78">
        <v>-231.47481999999997</v>
      </c>
      <c r="D218" s="78">
        <v>-226.42738967727797</v>
      </c>
      <c r="E218" s="78">
        <v>-287.11802994830344</v>
      </c>
      <c r="F218" s="78">
        <v>-336.2507052334181</v>
      </c>
      <c r="G218" s="78">
        <v>-299.81523391186829</v>
      </c>
      <c r="H218" s="78">
        <v>-271.49659077956937</v>
      </c>
      <c r="I218" s="78">
        <v>-286.69922458774499</v>
      </c>
      <c r="J218" s="78">
        <v>-359.27316166025258</v>
      </c>
      <c r="K218" s="78">
        <v>-357.061661054041</v>
      </c>
      <c r="L218" s="78">
        <v>-375.8246711789393</v>
      </c>
    </row>
    <row r="219" spans="1:12">
      <c r="A219" s="1" t="s">
        <v>112</v>
      </c>
      <c r="B219" s="79"/>
      <c r="C219" s="78">
        <v>-572.93254000000002</v>
      </c>
      <c r="D219" s="78">
        <v>-735.18287497566484</v>
      </c>
      <c r="E219" s="78">
        <v>-822.6450987061595</v>
      </c>
      <c r="F219" s="78">
        <v>-1002.3011165407219</v>
      </c>
      <c r="G219" s="78">
        <v>-1202.2422712728853</v>
      </c>
      <c r="H219" s="78">
        <v>-1259.7187855630966</v>
      </c>
      <c r="I219" s="78">
        <v>-1231.0269557866498</v>
      </c>
      <c r="J219" s="78">
        <v>-1250.1786390272141</v>
      </c>
      <c r="K219" s="78">
        <v>-1403.5552403794409</v>
      </c>
      <c r="L219" s="78">
        <v>-1484.5115913698216</v>
      </c>
    </row>
    <row r="220" spans="1:12">
      <c r="A220" s="1" t="s">
        <v>82</v>
      </c>
      <c r="B220" s="79"/>
      <c r="C220" s="78"/>
      <c r="D220" s="78"/>
      <c r="E220" s="78"/>
      <c r="F220" s="78"/>
      <c r="G220" s="78"/>
      <c r="H220" s="78"/>
      <c r="I220" s="78"/>
      <c r="J220" s="78"/>
      <c r="K220" s="78"/>
      <c r="L220" s="78"/>
    </row>
    <row r="221" spans="1:12">
      <c r="A221" s="1" t="s">
        <v>83</v>
      </c>
      <c r="B221" s="79"/>
      <c r="C221" s="78"/>
      <c r="D221" s="78"/>
      <c r="E221" s="78"/>
      <c r="F221" s="78"/>
      <c r="G221" s="78"/>
      <c r="H221" s="78"/>
      <c r="I221" s="78"/>
      <c r="J221" s="78"/>
      <c r="K221" s="78"/>
      <c r="L221" s="78"/>
    </row>
    <row r="222" spans="1:12">
      <c r="A222" s="1" t="s">
        <v>84</v>
      </c>
      <c r="B222" s="79"/>
      <c r="C222" s="78"/>
      <c r="D222" s="78"/>
      <c r="E222" s="78"/>
      <c r="F222" s="78"/>
      <c r="G222" s="78"/>
      <c r="H222" s="78"/>
      <c r="I222" s="78"/>
      <c r="J222" s="78"/>
      <c r="K222" s="78"/>
      <c r="L222" s="78"/>
    </row>
    <row r="223" spans="1:12">
      <c r="A223" s="1" t="s">
        <v>85</v>
      </c>
      <c r="B223" s="79"/>
      <c r="C223" s="78"/>
      <c r="D223" s="78"/>
      <c r="E223" s="78"/>
      <c r="F223" s="78"/>
      <c r="G223" s="78"/>
      <c r="H223" s="78"/>
      <c r="I223" s="78"/>
      <c r="J223" s="78"/>
      <c r="K223" s="78"/>
      <c r="L223" s="78"/>
    </row>
    <row r="224" spans="1:12">
      <c r="A224" s="1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</row>
    <row r="225" spans="1:12">
      <c r="A225" s="1" t="s">
        <v>86</v>
      </c>
      <c r="B225" s="66">
        <v>2020</v>
      </c>
      <c r="C225" s="66">
        <v>2025</v>
      </c>
      <c r="D225" s="66">
        <v>2030</v>
      </c>
      <c r="E225" s="66">
        <v>2035</v>
      </c>
      <c r="F225" s="66">
        <v>2040</v>
      </c>
      <c r="G225" s="66">
        <v>2045</v>
      </c>
      <c r="H225" s="66">
        <v>2050</v>
      </c>
      <c r="I225" s="66">
        <v>2055</v>
      </c>
      <c r="J225" s="66">
        <v>2060</v>
      </c>
      <c r="K225" s="66">
        <v>2065</v>
      </c>
      <c r="L225" s="66">
        <v>2070</v>
      </c>
    </row>
    <row r="226" spans="1:12">
      <c r="A226" s="1" t="s">
        <v>62</v>
      </c>
      <c r="B226" s="78"/>
      <c r="C226" s="78">
        <v>630.61469124561393</v>
      </c>
      <c r="D226" s="78">
        <v>510.48060595067074</v>
      </c>
      <c r="E226" s="78">
        <v>450.19478903022173</v>
      </c>
      <c r="F226" s="78">
        <v>413.13896284470457</v>
      </c>
      <c r="G226" s="78">
        <v>379.46846566960232</v>
      </c>
      <c r="H226" s="78">
        <v>328.24208476089223</v>
      </c>
      <c r="I226" s="78">
        <v>243.87695470382448</v>
      </c>
      <c r="J226" s="78">
        <v>143.76693298063731</v>
      </c>
      <c r="K226" s="78">
        <v>48.976883250639844</v>
      </c>
      <c r="L226" s="78">
        <v>22.525658176304887</v>
      </c>
    </row>
    <row r="227" spans="1:12">
      <c r="A227" s="1" t="s">
        <v>94</v>
      </c>
      <c r="B227" s="79"/>
      <c r="C227" s="80">
        <v>1434.299851245614</v>
      </c>
      <c r="D227" s="80">
        <v>1423.3386757267424</v>
      </c>
      <c r="E227" s="80">
        <v>1444.3163647125132</v>
      </c>
      <c r="F227" s="80">
        <v>1488.0982331444043</v>
      </c>
      <c r="G227" s="80">
        <v>1510.1238339802348</v>
      </c>
      <c r="H227" s="80">
        <v>1488.6395590684735</v>
      </c>
      <c r="I227" s="80">
        <v>1427.2210749909682</v>
      </c>
      <c r="J227" s="80">
        <v>1368.8309728414226</v>
      </c>
      <c r="K227" s="80">
        <v>1342.8164566106011</v>
      </c>
      <c r="L227" s="80">
        <v>1337.9275874960201</v>
      </c>
    </row>
    <row r="228" spans="1:12">
      <c r="A228" s="1" t="s">
        <v>95</v>
      </c>
      <c r="B228" s="79"/>
      <c r="C228" s="80">
        <v>-0.95105999999999125</v>
      </c>
      <c r="D228" s="80">
        <v>-0.84623691223488273</v>
      </c>
      <c r="E228" s="80">
        <v>-0.76860288489241946</v>
      </c>
      <c r="F228" s="80">
        <v>-0.69327185506205824</v>
      </c>
      <c r="G228" s="80">
        <v>-0.66964420491490817</v>
      </c>
      <c r="H228" s="80">
        <v>-0.67955572529103081</v>
      </c>
      <c r="I228" s="80">
        <v>-0.66988780158073935</v>
      </c>
      <c r="J228" s="80">
        <v>-0.64224948374586499</v>
      </c>
      <c r="K228" s="80">
        <v>-0.61597393777857234</v>
      </c>
      <c r="L228" s="80">
        <v>-0.60426740547470392</v>
      </c>
    </row>
    <row r="229" spans="1:12">
      <c r="A229" s="1" t="s">
        <v>96</v>
      </c>
      <c r="B229" s="79"/>
      <c r="C229" s="80">
        <v>-0.35549999999996085</v>
      </c>
      <c r="D229" s="80">
        <v>-0.3393400721801656</v>
      </c>
      <c r="E229" s="80">
        <v>-0.30508016502155383</v>
      </c>
      <c r="F229" s="80">
        <v>-0.28519671814184816</v>
      </c>
      <c r="G229" s="80">
        <v>-0.27191029688195872</v>
      </c>
      <c r="H229" s="80">
        <v>-0.27703299805194881</v>
      </c>
      <c r="I229" s="80">
        <v>-0.28113341165203237</v>
      </c>
      <c r="J229" s="80">
        <v>-0.27713377442566389</v>
      </c>
      <c r="K229" s="80">
        <v>-0.26569975320258643</v>
      </c>
      <c r="L229" s="80">
        <v>-0.25482951312383323</v>
      </c>
    </row>
    <row r="230" spans="1:12">
      <c r="A230" s="1" t="s">
        <v>97</v>
      </c>
      <c r="B230" s="79"/>
      <c r="C230" s="80">
        <v>-1.311989999999942</v>
      </c>
      <c r="D230" s="80">
        <v>-1.3329119410379839</v>
      </c>
      <c r="E230" s="80">
        <v>-1.2619982200745685</v>
      </c>
      <c r="F230" s="80">
        <v>-1.1260890432337076</v>
      </c>
      <c r="G230" s="80">
        <v>-0.99342163028616715</v>
      </c>
      <c r="H230" s="80">
        <v>-0.98423155496324966</v>
      </c>
      <c r="I230" s="80">
        <v>-1.0027741559458825</v>
      </c>
      <c r="J230" s="80">
        <v>-1.0176163906824167</v>
      </c>
      <c r="K230" s="80">
        <v>-1.0031389353902163</v>
      </c>
      <c r="L230" s="80">
        <v>-0.96175129903763701</v>
      </c>
    </row>
    <row r="231" spans="1:12">
      <c r="A231" s="1" t="s">
        <v>98</v>
      </c>
      <c r="B231" s="79"/>
      <c r="C231" s="80">
        <v>-2.5289600000000223</v>
      </c>
      <c r="D231" s="80">
        <v>-2.7257594013877586</v>
      </c>
      <c r="E231" s="80">
        <v>-2.7911613912187367</v>
      </c>
      <c r="F231" s="80">
        <v>-2.6275298792190429</v>
      </c>
      <c r="G231" s="80">
        <v>-2.3630217975150316</v>
      </c>
      <c r="H231" s="80">
        <v>-2.2379725531890799</v>
      </c>
      <c r="I231" s="80">
        <v>-2.2172692226923352</v>
      </c>
      <c r="J231" s="80">
        <v>-2.2590418505461454</v>
      </c>
      <c r="K231" s="80">
        <v>-2.2924783219855529</v>
      </c>
      <c r="L231" s="80">
        <v>-2.2598636228525839</v>
      </c>
    </row>
    <row r="232" spans="1:12">
      <c r="A232" s="1" t="s">
        <v>99</v>
      </c>
      <c r="B232" s="79"/>
      <c r="C232" s="80">
        <v>-2.2138999999999625</v>
      </c>
      <c r="D232" s="80">
        <v>-2.2500655068744142</v>
      </c>
      <c r="E232" s="80">
        <v>-2.4809073706220648</v>
      </c>
      <c r="F232" s="80">
        <v>-2.6161003387135646</v>
      </c>
      <c r="G232" s="80">
        <v>-2.5315255177316289</v>
      </c>
      <c r="H232" s="80">
        <v>-2.3831012714222757</v>
      </c>
      <c r="I232" s="80">
        <v>-2.2569894372204273</v>
      </c>
      <c r="J232" s="80">
        <v>-2.2361101828346435</v>
      </c>
      <c r="K232" s="80">
        <v>-2.278237768222874</v>
      </c>
      <c r="L232" s="80">
        <v>-2.3119583617793622</v>
      </c>
    </row>
    <row r="233" spans="1:12">
      <c r="A233" s="1" t="s">
        <v>100</v>
      </c>
      <c r="B233" s="79"/>
      <c r="C233" s="80">
        <v>-3.1095900000000296</v>
      </c>
      <c r="D233" s="80">
        <v>-2.9266496147970251</v>
      </c>
      <c r="E233" s="80">
        <v>-2.9514760714246626</v>
      </c>
      <c r="F233" s="80">
        <v>-3.2145121809595114</v>
      </c>
      <c r="G233" s="80">
        <v>-3.3317788781770621</v>
      </c>
      <c r="H233" s="80">
        <v>-3.2831906573906298</v>
      </c>
      <c r="I233" s="80">
        <v>-3.0906960151680369</v>
      </c>
      <c r="J233" s="80">
        <v>-2.9271388268490695</v>
      </c>
      <c r="K233" s="80">
        <v>-2.9000600664524083</v>
      </c>
      <c r="L233" s="80">
        <v>-2.954696250759568</v>
      </c>
    </row>
    <row r="234" spans="1:12">
      <c r="A234" s="1" t="s">
        <v>101</v>
      </c>
      <c r="B234" s="79"/>
      <c r="C234" s="80">
        <v>-5.6476800000000287</v>
      </c>
      <c r="D234" s="80">
        <v>-4.9882433780528483</v>
      </c>
      <c r="E234" s="80">
        <v>-4.5088817519153839</v>
      </c>
      <c r="F234" s="80">
        <v>-4.3493878386394202</v>
      </c>
      <c r="G234" s="80">
        <v>-4.5289374173307042</v>
      </c>
      <c r="H234" s="80">
        <v>-4.7254807405712693</v>
      </c>
      <c r="I234" s="80">
        <v>-4.6565677934820151</v>
      </c>
      <c r="J234" s="80">
        <v>-4.3835515586880334</v>
      </c>
      <c r="K234" s="80">
        <v>-4.1515774776811494</v>
      </c>
      <c r="L234" s="80">
        <v>-4.1131715193592759</v>
      </c>
    </row>
    <row r="235" spans="1:12">
      <c r="A235" s="1" t="s">
        <v>102</v>
      </c>
      <c r="B235" s="79"/>
      <c r="C235" s="80">
        <v>-9.569350000000064</v>
      </c>
      <c r="D235" s="80">
        <v>-9.4397014581288587</v>
      </c>
      <c r="E235" s="80">
        <v>-8.0225696324883238</v>
      </c>
      <c r="F235" s="80">
        <v>-6.9950824205930964</v>
      </c>
      <c r="G235" s="80">
        <v>-6.4860910791294586</v>
      </c>
      <c r="H235" s="80">
        <v>-6.9146613698788686</v>
      </c>
      <c r="I235" s="80">
        <v>-7.214738496031817</v>
      </c>
      <c r="J235" s="80">
        <v>-7.1095240385965841</v>
      </c>
      <c r="K235" s="80">
        <v>-6.6926901020410252</v>
      </c>
      <c r="L235" s="80">
        <v>-6.3385182358956893</v>
      </c>
    </row>
    <row r="236" spans="1:12">
      <c r="A236" s="1" t="s">
        <v>103</v>
      </c>
      <c r="B236" s="79"/>
      <c r="C236" s="80">
        <v>-14.487990000000075</v>
      </c>
      <c r="D236" s="80">
        <v>-14.435225437468496</v>
      </c>
      <c r="E236" s="80">
        <v>-14.021529193488279</v>
      </c>
      <c r="F236" s="80">
        <v>-11.760518510419875</v>
      </c>
      <c r="G236" s="80">
        <v>-10.097717557816974</v>
      </c>
      <c r="H236" s="80">
        <v>-9.8483114700127103</v>
      </c>
      <c r="I236" s="80">
        <v>-10.499041417927748</v>
      </c>
      <c r="J236" s="80">
        <v>-10.954670697154146</v>
      </c>
      <c r="K236" s="80">
        <v>-10.794915810068959</v>
      </c>
      <c r="L236" s="80">
        <v>-10.162006036156003</v>
      </c>
    </row>
    <row r="237" spans="1:12">
      <c r="A237" s="1" t="s">
        <v>104</v>
      </c>
      <c r="B237" s="79"/>
      <c r="C237" s="80">
        <v>-22.851320000000008</v>
      </c>
      <c r="D237" s="80">
        <v>-21.342776088012791</v>
      </c>
      <c r="E237" s="80">
        <v>-21.159066673676339</v>
      </c>
      <c r="F237" s="80">
        <v>-20.48690500722271</v>
      </c>
      <c r="G237" s="80">
        <v>-17.102444593796573</v>
      </c>
      <c r="H237" s="80">
        <v>-15.572304362525324</v>
      </c>
      <c r="I237" s="80">
        <v>-15.187680066300272</v>
      </c>
      <c r="J237" s="80">
        <v>-16.191210294663474</v>
      </c>
      <c r="K237" s="80">
        <v>-16.893863916332549</v>
      </c>
      <c r="L237" s="80">
        <v>-16.647496189086553</v>
      </c>
    </row>
    <row r="238" spans="1:12">
      <c r="A238" s="1" t="s">
        <v>105</v>
      </c>
      <c r="B238" s="79"/>
      <c r="C238" s="80">
        <v>-27.144080000000013</v>
      </c>
      <c r="D238" s="80">
        <v>-33.601073359787634</v>
      </c>
      <c r="E238" s="80">
        <v>-31.216201697677064</v>
      </c>
      <c r="F238" s="80">
        <v>-30.771489328566854</v>
      </c>
      <c r="G238" s="80">
        <v>-29.602849019436217</v>
      </c>
      <c r="H238" s="80">
        <v>-26.117192800445061</v>
      </c>
      <c r="I238" s="80">
        <v>-23.780511210122928</v>
      </c>
      <c r="J238" s="80">
        <v>-23.193150330504068</v>
      </c>
      <c r="K238" s="80">
        <v>-24.725644256240457</v>
      </c>
      <c r="L238" s="80">
        <v>-25.798668642223188</v>
      </c>
    </row>
    <row r="239" spans="1:12">
      <c r="A239" s="1" t="s">
        <v>106</v>
      </c>
      <c r="B239" s="79"/>
      <c r="C239" s="80">
        <v>-37.788430000000012</v>
      </c>
      <c r="D239" s="80">
        <v>-37.056623841534545</v>
      </c>
      <c r="E239" s="80">
        <v>-45.934180058242362</v>
      </c>
      <c r="F239" s="80">
        <v>-42.759351060827491</v>
      </c>
      <c r="G239" s="80">
        <v>-42.26770582782477</v>
      </c>
      <c r="H239" s="80">
        <v>-43.077262518244915</v>
      </c>
      <c r="I239" s="80">
        <v>-38.005030183605427</v>
      </c>
      <c r="J239" s="80">
        <v>-34.604754547237867</v>
      </c>
      <c r="K239" s="80">
        <v>-33.750042935268468</v>
      </c>
      <c r="L239" s="80">
        <v>-35.98008650652131</v>
      </c>
    </row>
    <row r="240" spans="1:12">
      <c r="A240" s="1" t="s">
        <v>107</v>
      </c>
      <c r="B240" s="79"/>
      <c r="C240" s="80">
        <v>-50.846639999999958</v>
      </c>
      <c r="D240" s="80">
        <v>-44.343647557762488</v>
      </c>
      <c r="E240" s="80">
        <v>-43.099331762383038</v>
      </c>
      <c r="F240" s="80">
        <v>-52.933978304514099</v>
      </c>
      <c r="G240" s="80">
        <v>-48.812137942909821</v>
      </c>
      <c r="H240" s="80">
        <v>-50.520543318329153</v>
      </c>
      <c r="I240" s="80">
        <v>-51.488167253576904</v>
      </c>
      <c r="J240" s="80">
        <v>-45.425573404111482</v>
      </c>
      <c r="K240" s="80">
        <v>-41.36138848522522</v>
      </c>
      <c r="L240" s="80">
        <v>-40.339793057428111</v>
      </c>
    </row>
    <row r="241" spans="1:12">
      <c r="A241" s="1" t="s">
        <v>108</v>
      </c>
      <c r="B241" s="79"/>
      <c r="C241" s="80">
        <v>-77.091749999999934</v>
      </c>
      <c r="D241" s="80">
        <v>-66.30614515942284</v>
      </c>
      <c r="E241" s="80">
        <v>-58.387848783355899</v>
      </c>
      <c r="F241" s="80">
        <v>-57.305664498443406</v>
      </c>
      <c r="G241" s="80">
        <v>-71.104002379725642</v>
      </c>
      <c r="H241" s="80">
        <v>-69.165217363144777</v>
      </c>
      <c r="I241" s="80">
        <v>-71.58597240717593</v>
      </c>
      <c r="J241" s="80">
        <v>-72.95706416073665</v>
      </c>
      <c r="K241" s="80">
        <v>-64.366565177201579</v>
      </c>
      <c r="L241" s="80">
        <v>-58.607746875746408</v>
      </c>
    </row>
    <row r="242" spans="1:12">
      <c r="A242" s="1" t="s">
        <v>109</v>
      </c>
      <c r="B242" s="79"/>
      <c r="C242" s="80">
        <v>-94.200779999999966</v>
      </c>
      <c r="D242" s="80">
        <v>-111.19307571071812</v>
      </c>
      <c r="E242" s="80">
        <v>-96.860566430048607</v>
      </c>
      <c r="F242" s="80">
        <v>-86.469104122998147</v>
      </c>
      <c r="G242" s="80">
        <v>-86.107238032395088</v>
      </c>
      <c r="H242" s="80">
        <v>-111.57590023145217</v>
      </c>
      <c r="I242" s="80">
        <v>-108.53357242513528</v>
      </c>
      <c r="J242" s="80">
        <v>-112.33220420728401</v>
      </c>
      <c r="K242" s="80">
        <v>-114.48371173967965</v>
      </c>
      <c r="L242" s="80">
        <v>-101.00356117928585</v>
      </c>
    </row>
    <row r="243" spans="1:12">
      <c r="A243" s="1" t="s">
        <v>110</v>
      </c>
      <c r="B243" s="79"/>
      <c r="C243" s="80">
        <v>-103.99068000000003</v>
      </c>
      <c r="D243" s="80">
        <v>-131.64142818431472</v>
      </c>
      <c r="E243" s="80">
        <v>-157.69711245143506</v>
      </c>
      <c r="F243" s="80">
        <v>-139.29563519351689</v>
      </c>
      <c r="G243" s="80">
        <v>-126.103667165922</v>
      </c>
      <c r="H243" s="80">
        <v>-130.8292083315331</v>
      </c>
      <c r="I243" s="80">
        <v>-169.52566392464252</v>
      </c>
      <c r="J243" s="80">
        <v>-164.90322628199391</v>
      </c>
      <c r="K243" s="80">
        <v>-170.67477348473369</v>
      </c>
      <c r="L243" s="80">
        <v>-173.94372083009802</v>
      </c>
    </row>
    <row r="244" spans="1:12">
      <c r="A244" s="1" t="s">
        <v>111</v>
      </c>
      <c r="B244" s="79"/>
      <c r="C244" s="80">
        <v>-138.83329999999998</v>
      </c>
      <c r="D244" s="80">
        <v>-134.23565872164193</v>
      </c>
      <c r="E244" s="80">
        <v>-167.72231361193997</v>
      </c>
      <c r="F244" s="80">
        <v>-197.72324359622476</v>
      </c>
      <c r="G244" s="80">
        <v>-171.43754346285439</v>
      </c>
      <c r="H244" s="80">
        <v>-156.61151615576321</v>
      </c>
      <c r="I244" s="80">
        <v>-162.48029208619724</v>
      </c>
      <c r="J244" s="80">
        <v>-210.53845499685329</v>
      </c>
      <c r="K244" s="80">
        <v>-204.79772608848492</v>
      </c>
      <c r="L244" s="80">
        <v>-211.96556488572091</v>
      </c>
    </row>
    <row r="245" spans="1:12">
      <c r="A245" s="1" t="s">
        <v>112</v>
      </c>
      <c r="B245" s="79"/>
      <c r="C245" s="80">
        <v>-210.76215999999999</v>
      </c>
      <c r="D245" s="80">
        <v>-293.85350743071405</v>
      </c>
      <c r="E245" s="80">
        <v>-334.932747532387</v>
      </c>
      <c r="F245" s="80">
        <v>-413.54621040240397</v>
      </c>
      <c r="G245" s="80">
        <v>-506.84373150598401</v>
      </c>
      <c r="H245" s="80">
        <v>-525.5947908853725</v>
      </c>
      <c r="I245" s="80">
        <v>-510.86813297868616</v>
      </c>
      <c r="J245" s="80">
        <v>-513.1113648338777</v>
      </c>
      <c r="K245" s="80">
        <v>-591.79108510397111</v>
      </c>
      <c r="L245" s="80">
        <v>-621.15422890916614</v>
      </c>
    </row>
    <row r="246" spans="1:12">
      <c r="A246" s="1" t="s">
        <v>82</v>
      </c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</row>
    <row r="247" spans="1:12">
      <c r="A247" s="1" t="s">
        <v>83</v>
      </c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</row>
    <row r="248" spans="1:12">
      <c r="A248" s="1" t="s">
        <v>84</v>
      </c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</row>
    <row r="249" spans="1:12">
      <c r="A249" s="1" t="s">
        <v>85</v>
      </c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</row>
    <row r="250" spans="1:12">
      <c r="A250" s="1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</row>
    <row r="251" spans="1:12">
      <c r="A251" s="1" t="s">
        <v>87</v>
      </c>
      <c r="B251" s="66">
        <v>2020</v>
      </c>
      <c r="C251" s="66">
        <v>2025</v>
      </c>
      <c r="D251" s="66">
        <v>2030</v>
      </c>
      <c r="E251" s="66">
        <v>2035</v>
      </c>
      <c r="F251" s="66">
        <v>2040</v>
      </c>
      <c r="G251" s="66">
        <v>2045</v>
      </c>
      <c r="H251" s="66">
        <v>2050</v>
      </c>
      <c r="I251" s="66">
        <v>2055</v>
      </c>
      <c r="J251" s="66">
        <v>2060</v>
      </c>
      <c r="K251" s="66">
        <v>2065</v>
      </c>
      <c r="L251" s="66">
        <v>2070</v>
      </c>
    </row>
    <row r="252" spans="1:12">
      <c r="A252" s="1" t="s">
        <v>62</v>
      </c>
      <c r="B252" s="78"/>
      <c r="C252" s="78">
        <v>689.14812903812322</v>
      </c>
      <c r="D252" s="78">
        <v>584.26041202748399</v>
      </c>
      <c r="E252" s="78">
        <v>526.89969789823249</v>
      </c>
      <c r="F252" s="78">
        <v>459.03288178864705</v>
      </c>
      <c r="G252" s="78">
        <v>392.16193581561197</v>
      </c>
      <c r="H252" s="78">
        <v>333.41616837855599</v>
      </c>
      <c r="I252" s="78">
        <v>265.54189113433517</v>
      </c>
      <c r="J252" s="78">
        <v>168.0804421036155</v>
      </c>
      <c r="K252" s="78">
        <v>64.79446855613071</v>
      </c>
      <c r="L252" s="78">
        <v>5.7356235157801621</v>
      </c>
    </row>
    <row r="253" spans="1:12">
      <c r="A253" s="1" t="s">
        <v>94</v>
      </c>
      <c r="B253" s="79"/>
      <c r="C253" s="80">
        <v>1363.4526690381228</v>
      </c>
      <c r="D253" s="80">
        <v>1353.0227594305179</v>
      </c>
      <c r="E253" s="80">
        <v>1372.9522299336822</v>
      </c>
      <c r="F253" s="80">
        <v>1414.563964388806</v>
      </c>
      <c r="G253" s="80">
        <v>1435.487116827886</v>
      </c>
      <c r="H253" s="80">
        <v>1415.0501585814754</v>
      </c>
      <c r="I253" s="80">
        <v>1356.6678355374124</v>
      </c>
      <c r="J253" s="80">
        <v>1301.1641894042905</v>
      </c>
      <c r="K253" s="80">
        <v>1276.4356746381777</v>
      </c>
      <c r="L253" s="80">
        <v>1271.7884818548548</v>
      </c>
    </row>
    <row r="254" spans="1:12">
      <c r="A254" s="1" t="s">
        <v>95</v>
      </c>
      <c r="B254" s="79"/>
      <c r="C254" s="80">
        <v>-0.9669600000000198</v>
      </c>
      <c r="D254" s="80">
        <v>-0.83170612811325417</v>
      </c>
      <c r="E254" s="80">
        <v>-0.75769274528109676</v>
      </c>
      <c r="F254" s="80">
        <v>-0.70020563726619234</v>
      </c>
      <c r="G254" s="80">
        <v>-0.66484506326269699</v>
      </c>
      <c r="H254" s="80">
        <v>-0.67467894490906399</v>
      </c>
      <c r="I254" s="80">
        <v>-0.66507357453325167</v>
      </c>
      <c r="J254" s="80">
        <v>-0.63763388270254373</v>
      </c>
      <c r="K254" s="80">
        <v>-0.61154716901997808</v>
      </c>
      <c r="L254" s="80">
        <v>-0.59992476707990583</v>
      </c>
    </row>
    <row r="255" spans="1:12">
      <c r="A255" s="1" t="s">
        <v>96</v>
      </c>
      <c r="B255" s="79"/>
      <c r="C255" s="80">
        <v>-0.46342000000000949</v>
      </c>
      <c r="D255" s="80">
        <v>-0.46116503631397965</v>
      </c>
      <c r="E255" s="80">
        <v>-0.38960805699506074</v>
      </c>
      <c r="F255" s="80">
        <v>-0.34999404435046999</v>
      </c>
      <c r="G255" s="80">
        <v>-0.31938378466679185</v>
      </c>
      <c r="H255" s="80">
        <v>-0.32035799849191415</v>
      </c>
      <c r="I255" s="80">
        <v>-0.32509648993257595</v>
      </c>
      <c r="J255" s="80">
        <v>-0.32046810747416105</v>
      </c>
      <c r="K255" s="80">
        <v>-0.30724619271558345</v>
      </c>
      <c r="L255" s="80">
        <v>-0.29467621537143907</v>
      </c>
    </row>
    <row r="256" spans="1:12">
      <c r="A256" s="1" t="s">
        <v>97</v>
      </c>
      <c r="B256" s="79"/>
      <c r="C256" s="80">
        <v>-0.58272000000004365</v>
      </c>
      <c r="D256" s="80">
        <v>-0.62997970679300586</v>
      </c>
      <c r="E256" s="80">
        <v>-0.63692368730290283</v>
      </c>
      <c r="F256" s="80">
        <v>-0.54900752271102515</v>
      </c>
      <c r="G256" s="80">
        <v>-0.50003867148427117</v>
      </c>
      <c r="H256" s="80">
        <v>-0.49052704952277731</v>
      </c>
      <c r="I256" s="80">
        <v>-0.49202330029123792</v>
      </c>
      <c r="J256" s="80">
        <v>-0.4993009340884631</v>
      </c>
      <c r="K256" s="80">
        <v>-0.49219241167628797</v>
      </c>
      <c r="L256" s="80">
        <v>-0.47188547329388647</v>
      </c>
    </row>
    <row r="257" spans="1:12">
      <c r="A257" s="1" t="s">
        <v>98</v>
      </c>
      <c r="B257" s="79"/>
      <c r="C257" s="80">
        <v>-1.020209999999985</v>
      </c>
      <c r="D257" s="80">
        <v>-1.0644797309414529</v>
      </c>
      <c r="E257" s="80">
        <v>-1.1427715844514548</v>
      </c>
      <c r="F257" s="80">
        <v>-1.1627565117338972</v>
      </c>
      <c r="G257" s="80">
        <v>-1.0110621041578502</v>
      </c>
      <c r="H257" s="80">
        <v>-0.95755040541475833</v>
      </c>
      <c r="I257" s="80">
        <v>-0.93933609923250772</v>
      </c>
      <c r="J257" s="80">
        <v>-0.94220134868549266</v>
      </c>
      <c r="K257" s="80">
        <v>-0.95613767319477072</v>
      </c>
      <c r="L257" s="80">
        <v>-0.94252518898935189</v>
      </c>
    </row>
    <row r="258" spans="1:12">
      <c r="A258" s="1" t="s">
        <v>99</v>
      </c>
      <c r="B258" s="79"/>
      <c r="C258" s="80">
        <v>-1.1595099999999938</v>
      </c>
      <c r="D258" s="80">
        <v>-1.1035179276062759</v>
      </c>
      <c r="E258" s="80">
        <v>-1.1419354918285884</v>
      </c>
      <c r="F258" s="80">
        <v>-1.2162191896318146</v>
      </c>
      <c r="G258" s="80">
        <v>-1.2244968957848261</v>
      </c>
      <c r="H258" s="80">
        <v>-1.1073766890495418</v>
      </c>
      <c r="I258" s="80">
        <v>-1.0487674230748278</v>
      </c>
      <c r="J258" s="80">
        <v>-1.0288180075142122</v>
      </c>
      <c r="K258" s="80">
        <v>-1.0319562029222877</v>
      </c>
      <c r="L258" s="80">
        <v>-1.0472201128533785</v>
      </c>
    </row>
    <row r="259" spans="1:12">
      <c r="A259" s="1" t="s">
        <v>100</v>
      </c>
      <c r="B259" s="79"/>
      <c r="C259" s="80">
        <v>-1.8530400000000165</v>
      </c>
      <c r="D259" s="80">
        <v>-1.838960611306151</v>
      </c>
      <c r="E259" s="80">
        <v>-1.7030382216992415</v>
      </c>
      <c r="F259" s="80">
        <v>-1.7224226616234137</v>
      </c>
      <c r="G259" s="80">
        <v>-1.7791385281279042</v>
      </c>
      <c r="H259" s="80">
        <v>-1.8265469489000572</v>
      </c>
      <c r="I259" s="80">
        <v>-1.6518420909267222</v>
      </c>
      <c r="J259" s="80">
        <v>-1.5644163274871408</v>
      </c>
      <c r="K259" s="80">
        <v>-1.5346583556621274</v>
      </c>
      <c r="L259" s="80">
        <v>-1.5393395118719995</v>
      </c>
    </row>
    <row r="260" spans="1:12">
      <c r="A260" s="1" t="s">
        <v>101</v>
      </c>
      <c r="B260" s="79"/>
      <c r="C260" s="80">
        <v>-3.3795200000000412</v>
      </c>
      <c r="D260" s="80">
        <v>-2.9183230036691157</v>
      </c>
      <c r="E260" s="80">
        <v>-2.8231138208699935</v>
      </c>
      <c r="F260" s="80">
        <v>-2.5587400272462455</v>
      </c>
      <c r="G260" s="80">
        <v>-2.5228692241602735</v>
      </c>
      <c r="H260" s="80">
        <v>-2.7014411735607196</v>
      </c>
      <c r="I260" s="80">
        <v>-2.7734260459147273</v>
      </c>
      <c r="J260" s="80">
        <v>-2.5081544613311153</v>
      </c>
      <c r="K260" s="80">
        <v>-2.3754073181200801</v>
      </c>
      <c r="L260" s="80">
        <v>-2.3302228599911561</v>
      </c>
    </row>
    <row r="261" spans="1:12">
      <c r="A261" s="1" t="s">
        <v>102</v>
      </c>
      <c r="B261" s="79"/>
      <c r="C261" s="80">
        <v>-5.3720400000000117</v>
      </c>
      <c r="D261" s="80">
        <v>-5.1834657189412194</v>
      </c>
      <c r="E261" s="80">
        <v>-4.3789354066222854</v>
      </c>
      <c r="F261" s="80">
        <v>-4.1231787485004912</v>
      </c>
      <c r="G261" s="80">
        <v>-3.6547847843856958</v>
      </c>
      <c r="H261" s="80">
        <v>-3.6961215970011336</v>
      </c>
      <c r="I261" s="80">
        <v>-3.9577378680614257</v>
      </c>
      <c r="J261" s="80">
        <v>-4.0631990781856162</v>
      </c>
      <c r="K261" s="80">
        <v>-3.674563780144533</v>
      </c>
      <c r="L261" s="80">
        <v>-3.4800829968110967</v>
      </c>
    </row>
    <row r="262" spans="1:12">
      <c r="A262" s="1" t="s">
        <v>103</v>
      </c>
      <c r="B262" s="79"/>
      <c r="C262" s="80">
        <v>-7.7934999999999359</v>
      </c>
      <c r="D262" s="80">
        <v>-8.0499363338877856</v>
      </c>
      <c r="E262" s="80">
        <v>-7.6292090867455142</v>
      </c>
      <c r="F262" s="80">
        <v>-6.3290523869492361</v>
      </c>
      <c r="G262" s="80">
        <v>-5.8768046490089638</v>
      </c>
      <c r="H262" s="80">
        <v>-5.4120369141526288</v>
      </c>
      <c r="I262" s="80">
        <v>-5.4732488237413799</v>
      </c>
      <c r="J262" s="80">
        <v>-5.8606524603030463</v>
      </c>
      <c r="K262" s="80">
        <v>-6.0168203322504663</v>
      </c>
      <c r="L262" s="80">
        <v>-5.4413258221148766</v>
      </c>
    </row>
    <row r="263" spans="1:12">
      <c r="A263" s="1" t="s">
        <v>104</v>
      </c>
      <c r="B263" s="79"/>
      <c r="C263" s="80">
        <v>-10.537439999999952</v>
      </c>
      <c r="D263" s="80">
        <v>-10.334268032703593</v>
      </c>
      <c r="E263" s="80">
        <v>-10.677796061677844</v>
      </c>
      <c r="F263" s="80">
        <v>-10.136211326861053</v>
      </c>
      <c r="G263" s="80">
        <v>-8.4299783045178227</v>
      </c>
      <c r="H263" s="80">
        <v>-8.2540602127877278</v>
      </c>
      <c r="I263" s="80">
        <v>-7.6012869631082323</v>
      </c>
      <c r="J263" s="80">
        <v>-7.6872600075875104</v>
      </c>
      <c r="K263" s="80">
        <v>-8.2313742216565711</v>
      </c>
      <c r="L263" s="80">
        <v>-8.4507143384961374</v>
      </c>
    </row>
    <row r="264" spans="1:12">
      <c r="A264" s="1" t="s">
        <v>105</v>
      </c>
      <c r="B264" s="79"/>
      <c r="C264" s="80">
        <v>-12.165219999999975</v>
      </c>
      <c r="D264" s="80">
        <v>-13.897822777545787</v>
      </c>
      <c r="E264" s="80">
        <v>-13.656449017433264</v>
      </c>
      <c r="F264" s="80">
        <v>-14.12161094669073</v>
      </c>
      <c r="G264" s="80">
        <v>-13.423193429539605</v>
      </c>
      <c r="H264" s="80">
        <v>-11.689992805598946</v>
      </c>
      <c r="I264" s="80">
        <v>-11.446044226799236</v>
      </c>
      <c r="J264" s="80">
        <v>-10.54083257419615</v>
      </c>
      <c r="K264" s="80">
        <v>-10.660052842046611</v>
      </c>
      <c r="L264" s="80">
        <v>-11.414585181054246</v>
      </c>
    </row>
    <row r="265" spans="1:12">
      <c r="A265" s="1" t="s">
        <v>106</v>
      </c>
      <c r="B265" s="79"/>
      <c r="C265" s="80">
        <v>-15.940079999999943</v>
      </c>
      <c r="D265" s="80">
        <v>-16.390290213514536</v>
      </c>
      <c r="E265" s="80">
        <v>-18.743810976567904</v>
      </c>
      <c r="F265" s="80">
        <v>-18.441080406686542</v>
      </c>
      <c r="G265" s="80">
        <v>-19.097569226428789</v>
      </c>
      <c r="H265" s="80">
        <v>-19.059872540479773</v>
      </c>
      <c r="I265" s="80">
        <v>-16.598864796473659</v>
      </c>
      <c r="J265" s="80">
        <v>-16.25247711735987</v>
      </c>
      <c r="K265" s="80">
        <v>-14.967148196836103</v>
      </c>
      <c r="L265" s="80">
        <v>-15.136431543708769</v>
      </c>
    </row>
    <row r="266" spans="1:12">
      <c r="A266" s="1" t="s">
        <v>107</v>
      </c>
      <c r="B266" s="79"/>
      <c r="C266" s="80">
        <v>-27.635509999999972</v>
      </c>
      <c r="D266" s="80">
        <v>-23.570194869786796</v>
      </c>
      <c r="E266" s="80">
        <v>-24.210576404518971</v>
      </c>
      <c r="F266" s="80">
        <v>-27.65154947912276</v>
      </c>
      <c r="G266" s="80">
        <v>-27.181086388990405</v>
      </c>
      <c r="H266" s="80">
        <v>-29.250974794433404</v>
      </c>
      <c r="I266" s="80">
        <v>-29.193236304395501</v>
      </c>
      <c r="J266" s="80">
        <v>-25.423810225331628</v>
      </c>
      <c r="K266" s="80">
        <v>-24.893262219419029</v>
      </c>
      <c r="L266" s="80">
        <v>-22.924575869285675</v>
      </c>
    </row>
    <row r="267" spans="1:12">
      <c r="A267" s="1" t="s">
        <v>108</v>
      </c>
      <c r="B267" s="79"/>
      <c r="C267" s="80">
        <v>-34.773239999999973</v>
      </c>
      <c r="D267" s="80">
        <v>-31.781378541632751</v>
      </c>
      <c r="E267" s="80">
        <v>-27.147236235946174</v>
      </c>
      <c r="F267" s="80">
        <v>-27.963566458204632</v>
      </c>
      <c r="G267" s="80">
        <v>-32.032455047292146</v>
      </c>
      <c r="H267" s="80">
        <v>-32.792532163632664</v>
      </c>
      <c r="I267" s="80">
        <v>-35.289742214004796</v>
      </c>
      <c r="J267" s="80">
        <v>-35.220083802837884</v>
      </c>
      <c r="K267" s="80">
        <v>-30.672472122893961</v>
      </c>
      <c r="L267" s="80">
        <v>-30.032394228314764</v>
      </c>
    </row>
    <row r="268" spans="1:12">
      <c r="A268" s="1" t="s">
        <v>109</v>
      </c>
      <c r="B268" s="79"/>
      <c r="C268" s="80">
        <v>-40.131710000000034</v>
      </c>
      <c r="D268" s="80">
        <v>-45.775502450851789</v>
      </c>
      <c r="E268" s="80">
        <v>-41.810044628066883</v>
      </c>
      <c r="F268" s="80">
        <v>-35.736377362984562</v>
      </c>
      <c r="G268" s="80">
        <v>-36.914587220183051</v>
      </c>
      <c r="H268" s="80">
        <v>-44.200028057123923</v>
      </c>
      <c r="I268" s="80">
        <v>-45.248821532935551</v>
      </c>
      <c r="J268" s="80">
        <v>-48.694600325975976</v>
      </c>
      <c r="K268" s="80">
        <v>-48.598482069556155</v>
      </c>
      <c r="L268" s="80">
        <v>-42.323453710048071</v>
      </c>
    </row>
    <row r="269" spans="1:12">
      <c r="A269" s="1" t="s">
        <v>110</v>
      </c>
      <c r="B269" s="79"/>
      <c r="C269" s="80">
        <v>-55.718520000000005</v>
      </c>
      <c r="D269" s="80">
        <v>-71.410257818839767</v>
      </c>
      <c r="E269" s="80">
        <v>-82.095323099306825</v>
      </c>
      <c r="F269" s="80">
        <v>-75.486742114084535</v>
      </c>
      <c r="G269" s="80">
        <v>-64.916657474367611</v>
      </c>
      <c r="H269" s="80">
        <v>-70.19082260633003</v>
      </c>
      <c r="I269" s="80">
        <v>-84.043641340140439</v>
      </c>
      <c r="J269" s="80">
        <v>-86.037857782878291</v>
      </c>
      <c r="K269" s="80">
        <v>-92.589794732906455</v>
      </c>
      <c r="L269" s="80">
        <v>-92.40703176591586</v>
      </c>
    </row>
    <row r="270" spans="1:12">
      <c r="A270" s="1" t="s">
        <v>111</v>
      </c>
      <c r="B270" s="79"/>
      <c r="C270" s="80">
        <v>-92.641519999999971</v>
      </c>
      <c r="D270" s="80">
        <v>-92.191730955636032</v>
      </c>
      <c r="E270" s="80">
        <v>-119.39571633636348</v>
      </c>
      <c r="F270" s="80">
        <v>-138.52746163719334</v>
      </c>
      <c r="G270" s="80">
        <v>-128.3776904490139</v>
      </c>
      <c r="H270" s="80">
        <v>-114.88507462380613</v>
      </c>
      <c r="I270" s="80">
        <v>-124.21893250154773</v>
      </c>
      <c r="J270" s="80">
        <v>-148.73470666339929</v>
      </c>
      <c r="K270" s="80">
        <v>-152.2639349655561</v>
      </c>
      <c r="L270" s="80">
        <v>-163.85910629321836</v>
      </c>
    </row>
    <row r="271" spans="1:12">
      <c r="A271" s="1" t="s">
        <v>112</v>
      </c>
      <c r="B271" s="79"/>
      <c r="C271" s="80">
        <v>-362.17037999999997</v>
      </c>
      <c r="D271" s="80">
        <v>-441.32936754495074</v>
      </c>
      <c r="E271" s="80">
        <v>-487.7123511737725</v>
      </c>
      <c r="F271" s="80">
        <v>-588.75490613831789</v>
      </c>
      <c r="G271" s="80">
        <v>-695.39853976690142</v>
      </c>
      <c r="H271" s="80">
        <v>-734.12399467772411</v>
      </c>
      <c r="I271" s="80">
        <v>-720.15882280796359</v>
      </c>
      <c r="J271" s="80">
        <v>-737.06727419333629</v>
      </c>
      <c r="K271" s="80">
        <v>-811.76415527546988</v>
      </c>
      <c r="L271" s="80">
        <v>-863.35736246065551</v>
      </c>
    </row>
    <row r="272" spans="1:12">
      <c r="A272" s="1" t="s">
        <v>82</v>
      </c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</row>
    <row r="273" spans="1:12">
      <c r="A273" s="1" t="s">
        <v>83</v>
      </c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</row>
    <row r="274" spans="1:12">
      <c r="A274" s="1" t="s">
        <v>84</v>
      </c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</row>
    <row r="275" spans="1:12">
      <c r="A275" s="1" t="s">
        <v>85</v>
      </c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</row>
    <row r="276" spans="1:12">
      <c r="A276" s="1"/>
    </row>
    <row r="277" spans="1:12">
      <c r="A277" s="1" t="s">
        <v>113</v>
      </c>
    </row>
    <row r="278" spans="1:12">
      <c r="A278" s="82" t="s">
        <v>61</v>
      </c>
      <c r="B278" s="83">
        <v>2020</v>
      </c>
      <c r="C278" s="83">
        <v>2025</v>
      </c>
      <c r="D278" s="83">
        <v>2030</v>
      </c>
      <c r="E278" s="83">
        <v>2035</v>
      </c>
      <c r="F278" s="83">
        <v>2040</v>
      </c>
      <c r="G278" s="83">
        <v>2045</v>
      </c>
      <c r="H278" s="83">
        <v>2050</v>
      </c>
      <c r="I278" s="83">
        <v>2055</v>
      </c>
      <c r="J278" s="83">
        <v>2060</v>
      </c>
      <c r="K278" s="83">
        <v>2065</v>
      </c>
      <c r="L278" s="83">
        <v>2070</v>
      </c>
    </row>
    <row r="279" spans="1:12">
      <c r="A279" s="82" t="s">
        <v>62</v>
      </c>
      <c r="B279" s="84"/>
      <c r="C279" s="84">
        <v>1369.1179214807378</v>
      </c>
      <c r="D279" s="84">
        <v>842.84329872148123</v>
      </c>
      <c r="E279" s="84">
        <v>309.24976589966178</v>
      </c>
      <c r="F279" s="84">
        <v>-218.89592670996311</v>
      </c>
      <c r="G279" s="84">
        <v>-722.21439390841635</v>
      </c>
      <c r="H279" s="84">
        <v>-709.35724517524875</v>
      </c>
      <c r="I279" s="84">
        <v>-731.62293974177362</v>
      </c>
      <c r="J279" s="84">
        <v>-761.15501728586037</v>
      </c>
      <c r="K279" s="84">
        <v>-764.41876483700639</v>
      </c>
      <c r="L279" s="84">
        <v>-749.20134078683384</v>
      </c>
    </row>
    <row r="280" spans="1:12">
      <c r="A280" s="82" t="s">
        <v>94</v>
      </c>
      <c r="B280" s="84"/>
      <c r="C280" s="84"/>
      <c r="D280" s="84"/>
      <c r="E280" s="84"/>
      <c r="F280" s="84"/>
      <c r="G280" s="84"/>
      <c r="H280" s="84"/>
      <c r="I280" s="84"/>
      <c r="J280" s="84"/>
      <c r="K280" s="84"/>
      <c r="L280" s="84"/>
    </row>
    <row r="281" spans="1:12">
      <c r="A281" s="82" t="s">
        <v>95</v>
      </c>
      <c r="B281" s="84"/>
      <c r="C281" s="84">
        <v>101.93878757471632</v>
      </c>
      <c r="D281" s="84">
        <v>48.145459746332804</v>
      </c>
      <c r="E281" s="84">
        <v>-2.7206090083857664</v>
      </c>
      <c r="F281" s="84">
        <v>-54.002522014658055</v>
      </c>
      <c r="G281" s="84">
        <v>-108.43430374927334</v>
      </c>
      <c r="H281" s="84">
        <v>-110.03847307510887</v>
      </c>
      <c r="I281" s="84">
        <v>-108.47216236512546</v>
      </c>
      <c r="J281" s="84">
        <v>-103.99680381611316</v>
      </c>
      <c r="K281" s="84">
        <v>-99.742113281861108</v>
      </c>
      <c r="L281" s="84">
        <v>-97.846522901201297</v>
      </c>
    </row>
    <row r="282" spans="1:12">
      <c r="A282" s="82" t="s">
        <v>96</v>
      </c>
      <c r="B282" s="84"/>
      <c r="C282" s="84">
        <v>64.591151199761597</v>
      </c>
      <c r="D282" s="84">
        <v>38.968495625671906</v>
      </c>
      <c r="E282" s="84">
        <v>7.8901495088968314</v>
      </c>
      <c r="F282" s="84">
        <v>-20.838076110460182</v>
      </c>
      <c r="G282" s="84">
        <v>-49.290891854776092</v>
      </c>
      <c r="H282" s="84">
        <v>-50.145343908332201</v>
      </c>
      <c r="I282" s="84">
        <v>-50.88750705035222</v>
      </c>
      <c r="J282" s="84">
        <v>-50.163490753235365</v>
      </c>
      <c r="K282" s="84">
        <v>-48.093838943076832</v>
      </c>
      <c r="L282" s="84">
        <v>-46.12623615339141</v>
      </c>
    </row>
    <row r="283" spans="1:12">
      <c r="A283" s="82" t="s">
        <v>97</v>
      </c>
      <c r="B283" s="84"/>
      <c r="C283" s="84">
        <v>-3.4885647844645149</v>
      </c>
      <c r="D283" s="84">
        <v>-53.142911761035535</v>
      </c>
      <c r="E283" s="84">
        <v>-107.15972924585859</v>
      </c>
      <c r="F283" s="84">
        <v>-151.35942615834131</v>
      </c>
      <c r="G283" s="84">
        <v>-193.57247049251501</v>
      </c>
      <c r="H283" s="84">
        <v>-191.05653389283651</v>
      </c>
      <c r="I283" s="84">
        <v>-193.50634978578523</v>
      </c>
      <c r="J283" s="84">
        <v>-196.3697452966407</v>
      </c>
      <c r="K283" s="84">
        <v>-193.57527631072676</v>
      </c>
      <c r="L283" s="84">
        <v>-185.58872244450498</v>
      </c>
    </row>
    <row r="284" spans="1:12">
      <c r="A284" s="82" t="s">
        <v>98</v>
      </c>
      <c r="B284" s="84"/>
      <c r="C284" s="84">
        <v>-409.96941934616507</v>
      </c>
      <c r="D284" s="84">
        <v>-485.36337040487768</v>
      </c>
      <c r="E284" s="84">
        <v>-564.40179253760584</v>
      </c>
      <c r="F284" s="84">
        <v>-608.33309076679848</v>
      </c>
      <c r="G284" s="84">
        <v>-592.68506868447537</v>
      </c>
      <c r="H284" s="84">
        <v>-561.31873612707864</v>
      </c>
      <c r="I284" s="84">
        <v>-553.60948085437542</v>
      </c>
      <c r="J284" s="84">
        <v>-560.0500150043564</v>
      </c>
      <c r="K284" s="84">
        <v>-568.33689469689034</v>
      </c>
      <c r="L284" s="84">
        <v>-560.24865973946646</v>
      </c>
    </row>
    <row r="285" spans="1:12">
      <c r="A285" s="82" t="s">
        <v>99</v>
      </c>
      <c r="B285" s="84"/>
      <c r="C285" s="84">
        <v>432.46283856694106</v>
      </c>
      <c r="D285" s="84">
        <v>407.35775333646359</v>
      </c>
      <c r="E285" s="84">
        <v>411.8990764998465</v>
      </c>
      <c r="F285" s="84">
        <v>408.10597624286964</v>
      </c>
      <c r="G285" s="84">
        <v>369.34177956280735</v>
      </c>
      <c r="H285" s="84">
        <v>341.56484380470454</v>
      </c>
      <c r="I285" s="84">
        <v>323.48845330848712</v>
      </c>
      <c r="J285" s="84">
        <v>319.11179649243263</v>
      </c>
      <c r="K285" s="84">
        <v>322.92966053798813</v>
      </c>
      <c r="L285" s="84">
        <v>327.70801372387513</v>
      </c>
    </row>
    <row r="286" spans="1:12">
      <c r="A286" s="82" t="s">
        <v>100</v>
      </c>
      <c r="B286" s="84"/>
      <c r="C286" s="84">
        <v>416.58338607587569</v>
      </c>
      <c r="D286" s="84">
        <v>364.43819937427878</v>
      </c>
      <c r="E286" s="84">
        <v>308.75989636722488</v>
      </c>
      <c r="F286" s="84">
        <v>271.2238563068459</v>
      </c>
      <c r="G286" s="84">
        <v>222.34731116614915</v>
      </c>
      <c r="H286" s="84">
        <v>224.40364185079392</v>
      </c>
      <c r="I286" s="84">
        <v>206.36255860278328</v>
      </c>
      <c r="J286" s="84">
        <v>195.44117825480689</v>
      </c>
      <c r="K286" s="84">
        <v>192.52897426982082</v>
      </c>
      <c r="L286" s="84">
        <v>194.40575951153076</v>
      </c>
    </row>
    <row r="287" spans="1:12">
      <c r="A287" s="82" t="s">
        <v>101</v>
      </c>
      <c r="B287" s="84"/>
      <c r="C287" s="84">
        <v>309.9672900583767</v>
      </c>
      <c r="D287" s="84">
        <v>212.84579805820732</v>
      </c>
      <c r="E287" s="84">
        <v>134.70638983305741</v>
      </c>
      <c r="F287" s="84">
        <v>61.233474856880974</v>
      </c>
      <c r="G287" s="84">
        <v>-12.149059633439425</v>
      </c>
      <c r="H287" s="84">
        <v>-13.532301757595729</v>
      </c>
      <c r="I287" s="84">
        <v>-14.715005280463416</v>
      </c>
      <c r="J287" s="84">
        <v>-12.580206139572159</v>
      </c>
      <c r="K287" s="84">
        <v>-11.914253596538117</v>
      </c>
      <c r="L287" s="84">
        <v>-11.516458435473261</v>
      </c>
    </row>
    <row r="288" spans="1:12">
      <c r="A288" s="82" t="s">
        <v>102</v>
      </c>
      <c r="B288" s="84"/>
      <c r="C288" s="84">
        <v>150.73651083743567</v>
      </c>
      <c r="D288" s="84">
        <v>105.9572764308858</v>
      </c>
      <c r="E288" s="84">
        <v>49.743911931093869</v>
      </c>
      <c r="F288" s="84">
        <v>2.9018043777447593</v>
      </c>
      <c r="G288" s="84">
        <v>-39.553010699222028</v>
      </c>
      <c r="H288" s="84">
        <v>-40.549583614425345</v>
      </c>
      <c r="I288" s="84">
        <v>-43.126966133274955</v>
      </c>
      <c r="J288" s="84">
        <v>-43.816233235718265</v>
      </c>
      <c r="K288" s="84">
        <v>-40.032228194900924</v>
      </c>
      <c r="L288" s="84">
        <v>-37.913546129240146</v>
      </c>
    </row>
    <row r="289" spans="1:12">
      <c r="A289" s="82" t="s">
        <v>103</v>
      </c>
      <c r="B289" s="84"/>
      <c r="C289" s="84">
        <v>57.978873436569508</v>
      </c>
      <c r="D289" s="84">
        <v>41.889468761396451</v>
      </c>
      <c r="E289" s="84">
        <v>21.599912845301183</v>
      </c>
      <c r="F289" s="84">
        <v>0.25187257146246794</v>
      </c>
      <c r="G289" s="84">
        <v>-17.717647675238737</v>
      </c>
      <c r="H289" s="84">
        <v>-16.824939103574923</v>
      </c>
      <c r="I289" s="84">
        <v>-17.514625711416187</v>
      </c>
      <c r="J289" s="84">
        <v>-18.488123903240123</v>
      </c>
      <c r="K289" s="84">
        <v>-18.562568205977087</v>
      </c>
      <c r="L289" s="84">
        <v>-17.157101147697389</v>
      </c>
    </row>
    <row r="290" spans="1:12">
      <c r="A290" s="82" t="s">
        <v>104</v>
      </c>
      <c r="B290" s="84"/>
      <c r="C290" s="84">
        <v>15.326082942888599</v>
      </c>
      <c r="D290" s="84">
        <v>-6.3767738893275023</v>
      </c>
      <c r="E290" s="84">
        <v>-30.149186900055646</v>
      </c>
      <c r="F290" s="84">
        <v>-53.631681114824801</v>
      </c>
      <c r="G290" s="84">
        <v>-67.826385701245044</v>
      </c>
      <c r="H290" s="84">
        <v>-64.431962672959429</v>
      </c>
      <c r="I290" s="84">
        <v>-60.764915288549574</v>
      </c>
      <c r="J290" s="84">
        <v>-62.855175254711924</v>
      </c>
      <c r="K290" s="84">
        <v>-66.55625658659946</v>
      </c>
      <c r="L290" s="84">
        <v>-67.154863460124758</v>
      </c>
    </row>
    <row r="291" spans="1:12">
      <c r="A291" s="82" t="s">
        <v>105</v>
      </c>
      <c r="B291" s="84"/>
      <c r="C291" s="84">
        <v>35.383544400321682</v>
      </c>
      <c r="D291" s="84">
        <v>37.671261665635626</v>
      </c>
      <c r="E291" s="84">
        <v>31.096459415411033</v>
      </c>
      <c r="F291" s="84">
        <v>25.975627354681279</v>
      </c>
      <c r="G291" s="84">
        <v>18.383459006433206</v>
      </c>
      <c r="H291" s="84">
        <v>15.961447110038149</v>
      </c>
      <c r="I291" s="84">
        <v>15.885635223581481</v>
      </c>
      <c r="J291" s="84">
        <v>14.443603201903164</v>
      </c>
      <c r="K291" s="84">
        <v>14.42457471116904</v>
      </c>
      <c r="L291" s="84">
        <v>15.542791363829972</v>
      </c>
    </row>
    <row r="292" spans="1:12">
      <c r="A292" s="82" t="s">
        <v>106</v>
      </c>
      <c r="B292" s="84"/>
      <c r="C292" s="84">
        <v>38.758753960262574</v>
      </c>
      <c r="D292" s="84">
        <v>15.676207267215078</v>
      </c>
      <c r="E292" s="84">
        <v>-9.5204325544830262</v>
      </c>
      <c r="F292" s="84">
        <v>-42.390233800629183</v>
      </c>
      <c r="G292" s="84">
        <v>-79.892958003064393</v>
      </c>
      <c r="H292" s="84">
        <v>-80.040565915247768</v>
      </c>
      <c r="I292" s="84">
        <v>-69.873234065150484</v>
      </c>
      <c r="J292" s="84">
        <v>-67.523726072687694</v>
      </c>
      <c r="K292" s="84">
        <v>-62.827054705443935</v>
      </c>
      <c r="L292" s="84">
        <v>-64.169580797238027</v>
      </c>
    </row>
    <row r="293" spans="1:12">
      <c r="A293" s="82" t="s">
        <v>107</v>
      </c>
      <c r="B293" s="84"/>
      <c r="C293" s="84">
        <v>6.2763191954784086</v>
      </c>
      <c r="D293" s="84">
        <v>-2.4088027728300161</v>
      </c>
      <c r="E293" s="84">
        <v>-10.707373705800375</v>
      </c>
      <c r="F293" s="84">
        <v>-24.72532611550562</v>
      </c>
      <c r="G293" s="84">
        <v>-34.763925254902986</v>
      </c>
      <c r="H293" s="84">
        <v>-36.197725018317144</v>
      </c>
      <c r="I293" s="84">
        <v>-36.771092222034426</v>
      </c>
      <c r="J293" s="84">
        <v>-32.376964061601583</v>
      </c>
      <c r="K293" s="84">
        <v>-29.818698776654745</v>
      </c>
      <c r="L293" s="84">
        <v>-28.819462739291346</v>
      </c>
    </row>
    <row r="294" spans="1:12">
      <c r="A294" s="82" t="s">
        <v>108</v>
      </c>
      <c r="B294" s="84"/>
      <c r="C294" s="84">
        <v>11.301452506502246</v>
      </c>
      <c r="D294" s="84">
        <v>8.7800609019172526</v>
      </c>
      <c r="E294" s="84">
        <v>6.1542335667505625</v>
      </c>
      <c r="F294" s="84">
        <v>5.1372137397829452</v>
      </c>
      <c r="G294" s="84">
        <v>2.7944749205370414</v>
      </c>
      <c r="H294" s="84">
        <v>3.7051583785571971</v>
      </c>
      <c r="I294" s="84">
        <v>4.6501281174261599</v>
      </c>
      <c r="J294" s="84">
        <v>4.2887591318406493</v>
      </c>
      <c r="K294" s="84">
        <v>3.5417824322281515</v>
      </c>
      <c r="L294" s="84">
        <v>4.496130278740905</v>
      </c>
    </row>
    <row r="295" spans="1:12">
      <c r="A295" s="82" t="s">
        <v>109</v>
      </c>
      <c r="B295" s="84"/>
      <c r="C295" s="84">
        <v>14.334898410650425</v>
      </c>
      <c r="D295" s="84">
        <v>21.952994880670321</v>
      </c>
      <c r="E295" s="84">
        <v>24.649268392766018</v>
      </c>
      <c r="F295" s="84">
        <v>26.190194810509876</v>
      </c>
      <c r="G295" s="84">
        <v>31.059580414912492</v>
      </c>
      <c r="H295" s="84">
        <v>39.505924519203141</v>
      </c>
      <c r="I295" s="84">
        <v>38.888074268023558</v>
      </c>
      <c r="J295" s="84">
        <v>40.628626763680458</v>
      </c>
      <c r="K295" s="84">
        <v>41.19713127206181</v>
      </c>
      <c r="L295" s="84">
        <v>36.23364412647269</v>
      </c>
    </row>
    <row r="296" spans="1:12">
      <c r="A296" s="82" t="s">
        <v>110</v>
      </c>
      <c r="B296" s="84"/>
      <c r="C296" s="84">
        <v>81.226584699088505</v>
      </c>
      <c r="D296" s="84">
        <v>81.676398069007618</v>
      </c>
      <c r="E296" s="84">
        <v>66.886338068485969</v>
      </c>
      <c r="F296" s="84">
        <v>31.14440518196151</v>
      </c>
      <c r="G296" s="84">
        <v>-1.0048047665639999</v>
      </c>
      <c r="H296" s="84">
        <v>-0.61845953206222148</v>
      </c>
      <c r="I296" s="84">
        <v>-1.8321861017617351</v>
      </c>
      <c r="J296" s="84">
        <v>-1.1427151127759529</v>
      </c>
      <c r="K296" s="84">
        <v>-0.65438921296604313</v>
      </c>
      <c r="L296" s="84">
        <v>-0.9588102249029884</v>
      </c>
    </row>
    <row r="297" spans="1:12">
      <c r="A297" s="82" t="s">
        <v>111</v>
      </c>
      <c r="B297" s="84"/>
      <c r="C297" s="84">
        <v>78.555811635801717</v>
      </c>
      <c r="D297" s="84">
        <v>53.282868245838451</v>
      </c>
      <c r="E297" s="84">
        <v>32.565261317086311</v>
      </c>
      <c r="F297" s="84">
        <v>-10.570662950178217</v>
      </c>
      <c r="G297" s="84">
        <v>-55.639362574318156</v>
      </c>
      <c r="H297" s="84">
        <v>-50.455295635177862</v>
      </c>
      <c r="I297" s="84">
        <v>-53.129315705047972</v>
      </c>
      <c r="J297" s="84">
        <v>-66.939545277515151</v>
      </c>
      <c r="K297" s="84">
        <v>-66.295733390973567</v>
      </c>
      <c r="L297" s="84">
        <v>-69.592064549248192</v>
      </c>
    </row>
    <row r="298" spans="1:12">
      <c r="A298" s="82" t="s">
        <v>112</v>
      </c>
      <c r="B298" s="84"/>
      <c r="C298" s="84">
        <v>-32.846379889303392</v>
      </c>
      <c r="D298" s="84">
        <v>-48.507084813969037</v>
      </c>
      <c r="E298" s="84">
        <v>-62.042007894069613</v>
      </c>
      <c r="F298" s="84">
        <v>-85.209333121306656</v>
      </c>
      <c r="G298" s="84">
        <v>-113.611109890221</v>
      </c>
      <c r="H298" s="84">
        <v>-119.28834058582888</v>
      </c>
      <c r="I298" s="84">
        <v>-116.69494869873799</v>
      </c>
      <c r="J298" s="84">
        <v>-118.76623720235577</v>
      </c>
      <c r="K298" s="84">
        <v>-132.63158215766543</v>
      </c>
      <c r="L298" s="84">
        <v>-140.49565106950283</v>
      </c>
    </row>
    <row r="299" spans="1:12">
      <c r="A299" s="82" t="s">
        <v>82</v>
      </c>
      <c r="B299" s="84"/>
      <c r="C299" s="84"/>
      <c r="D299" s="84"/>
      <c r="E299" s="84"/>
      <c r="F299" s="84"/>
      <c r="G299" s="84"/>
      <c r="H299" s="84"/>
      <c r="I299" s="84"/>
      <c r="J299" s="84"/>
      <c r="K299" s="84"/>
      <c r="L299" s="84"/>
    </row>
    <row r="300" spans="1:12">
      <c r="A300" s="82" t="s">
        <v>83</v>
      </c>
      <c r="B300" s="84"/>
      <c r="C300" s="84"/>
      <c r="D300" s="84"/>
      <c r="E300" s="84"/>
      <c r="F300" s="84"/>
      <c r="G300" s="84"/>
      <c r="H300" s="84"/>
      <c r="I300" s="84"/>
      <c r="J300" s="84"/>
      <c r="K300" s="84"/>
      <c r="L300" s="84"/>
    </row>
    <row r="301" spans="1:12">
      <c r="A301" s="82" t="s">
        <v>84</v>
      </c>
      <c r="B301" s="84"/>
      <c r="C301" s="84"/>
      <c r="D301" s="84"/>
      <c r="E301" s="84"/>
      <c r="F301" s="84"/>
      <c r="G301" s="84"/>
      <c r="H301" s="84"/>
      <c r="I301" s="84"/>
      <c r="J301" s="84"/>
      <c r="K301" s="84"/>
      <c r="L301" s="84"/>
    </row>
    <row r="302" spans="1:12">
      <c r="A302" s="82" t="s">
        <v>85</v>
      </c>
      <c r="B302" s="84"/>
      <c r="C302" s="84"/>
      <c r="D302" s="84"/>
      <c r="E302" s="84"/>
      <c r="F302" s="84"/>
      <c r="G302" s="84"/>
      <c r="H302" s="84"/>
      <c r="I302" s="84"/>
      <c r="J302" s="84"/>
      <c r="K302" s="84"/>
      <c r="L302" s="84"/>
    </row>
    <row r="303" spans="1:12">
      <c r="A303" s="1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</row>
    <row r="304" spans="1:12">
      <c r="A304" s="82" t="s">
        <v>86</v>
      </c>
      <c r="B304" s="83">
        <v>2020</v>
      </c>
      <c r="C304" s="83">
        <v>2025</v>
      </c>
      <c r="D304" s="83">
        <v>2030</v>
      </c>
      <c r="E304" s="83">
        <v>2035</v>
      </c>
      <c r="F304" s="83">
        <v>2040</v>
      </c>
      <c r="G304" s="83">
        <v>2045</v>
      </c>
      <c r="H304" s="83">
        <v>2050</v>
      </c>
      <c r="I304" s="83">
        <v>2055</v>
      </c>
      <c r="J304" s="83">
        <v>2060</v>
      </c>
      <c r="K304" s="83">
        <v>2065</v>
      </c>
      <c r="L304" s="83">
        <v>2070</v>
      </c>
    </row>
    <row r="305" spans="1:12">
      <c r="A305" s="82" t="s">
        <v>62</v>
      </c>
      <c r="B305" s="84"/>
      <c r="C305" s="84">
        <v>642.47980163984039</v>
      </c>
      <c r="D305" s="84">
        <v>378.24276148181571</v>
      </c>
      <c r="E305" s="84">
        <v>125.38836577936927</v>
      </c>
      <c r="F305" s="84">
        <v>-124.79887116290583</v>
      </c>
      <c r="G305" s="84">
        <v>-367.67410430942164</v>
      </c>
      <c r="H305" s="84">
        <v>-353.21809662961641</v>
      </c>
      <c r="I305" s="84">
        <v>-372.57532380212137</v>
      </c>
      <c r="J305" s="84">
        <v>-391.67767174665727</v>
      </c>
      <c r="K305" s="84">
        <v>-389.76390697383124</v>
      </c>
      <c r="L305" s="84">
        <v>-378.84979496264987</v>
      </c>
    </row>
    <row r="306" spans="1:12">
      <c r="A306" s="82" t="s">
        <v>94</v>
      </c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85"/>
    </row>
    <row r="307" spans="1:12">
      <c r="A307" s="82" t="s">
        <v>95</v>
      </c>
      <c r="B307" s="85"/>
      <c r="C307" s="86">
        <v>35.342678174937994</v>
      </c>
      <c r="D307" s="86">
        <v>19.309076245147651</v>
      </c>
      <c r="E307" s="86">
        <v>3.4135178675478723</v>
      </c>
      <c r="F307" s="86">
        <v>-12.516267163108449</v>
      </c>
      <c r="G307" s="86">
        <v>-29.360178139939098</v>
      </c>
      <c r="H307" s="86">
        <v>-29.794743244430034</v>
      </c>
      <c r="I307" s="86">
        <v>-29.370858500420983</v>
      </c>
      <c r="J307" s="86">
        <v>-28.159071809571802</v>
      </c>
      <c r="K307" s="86">
        <v>-27.007035094161271</v>
      </c>
      <c r="L307" s="86">
        <v>-26.493768688927162</v>
      </c>
    </row>
    <row r="308" spans="1:12">
      <c r="A308" s="82" t="s">
        <v>96</v>
      </c>
      <c r="B308" s="85"/>
      <c r="C308" s="86">
        <v>27.172827215149621</v>
      </c>
      <c r="D308" s="86">
        <v>9.6515102202334742</v>
      </c>
      <c r="E308" s="86">
        <v>-8.7537088318343432</v>
      </c>
      <c r="F308" s="86">
        <v>-26.512999221983925</v>
      </c>
      <c r="G308" s="86">
        <v>-44.593288688635717</v>
      </c>
      <c r="H308" s="86">
        <v>-45.433411680513984</v>
      </c>
      <c r="I308" s="86">
        <v>-46.105879510927608</v>
      </c>
      <c r="J308" s="86">
        <v>-45.449939005803266</v>
      </c>
      <c r="K308" s="86">
        <v>-43.574759525218795</v>
      </c>
      <c r="L308" s="86">
        <v>-41.792040152303485</v>
      </c>
    </row>
    <row r="309" spans="1:12">
      <c r="A309" s="82" t="s">
        <v>97</v>
      </c>
      <c r="B309" s="85"/>
      <c r="C309" s="86">
        <v>0.29265732750970808</v>
      </c>
      <c r="D309" s="86">
        <v>-30.651221762082148</v>
      </c>
      <c r="E309" s="86">
        <v>-63.155368903448192</v>
      </c>
      <c r="F309" s="86">
        <v>-92.279642529870571</v>
      </c>
      <c r="G309" s="86">
        <v>-119.35051417381892</v>
      </c>
      <c r="H309" s="86">
        <v>-118.24641075826277</v>
      </c>
      <c r="I309" s="86">
        <v>-120.47413451011997</v>
      </c>
      <c r="J309" s="86">
        <v>-122.25729313410079</v>
      </c>
      <c r="K309" s="86">
        <v>-120.51795942082653</v>
      </c>
      <c r="L309" s="86">
        <v>-115.54561381396026</v>
      </c>
    </row>
    <row r="310" spans="1:12">
      <c r="A310" s="82" t="s">
        <v>98</v>
      </c>
      <c r="B310" s="85"/>
      <c r="C310" s="86">
        <v>-233.58790235141115</v>
      </c>
      <c r="D310" s="86">
        <v>-278.4895920974061</v>
      </c>
      <c r="E310" s="86">
        <v>-314.84020913194064</v>
      </c>
      <c r="F310" s="86">
        <v>-326.48409919454213</v>
      </c>
      <c r="G310" s="86">
        <v>-320.73632432213486</v>
      </c>
      <c r="H310" s="86">
        <v>-303.76321174799614</v>
      </c>
      <c r="I310" s="86">
        <v>-300.9531191234866</v>
      </c>
      <c r="J310" s="86">
        <v>-306.62297757726679</v>
      </c>
      <c r="K310" s="86">
        <v>-311.16135761212524</v>
      </c>
      <c r="L310" s="86">
        <v>-306.73451790638012</v>
      </c>
    </row>
    <row r="311" spans="1:12">
      <c r="A311" s="82" t="s">
        <v>99</v>
      </c>
      <c r="B311" s="85"/>
      <c r="C311" s="86">
        <v>187.72432774544822</v>
      </c>
      <c r="D311" s="86">
        <v>190.49369394790153</v>
      </c>
      <c r="E311" s="86">
        <v>207.96356909304131</v>
      </c>
      <c r="F311" s="86">
        <v>215.13824513609495</v>
      </c>
      <c r="G311" s="86">
        <v>203.95148039621597</v>
      </c>
      <c r="H311" s="86">
        <v>191.99373217307743</v>
      </c>
      <c r="I311" s="86">
        <v>181.83357573744487</v>
      </c>
      <c r="J311" s="86">
        <v>180.15144580759707</v>
      </c>
      <c r="K311" s="86">
        <v>183.54544019764629</v>
      </c>
      <c r="L311" s="86">
        <v>186.26212818973389</v>
      </c>
    </row>
    <row r="312" spans="1:12">
      <c r="A312" s="82" t="s">
        <v>100</v>
      </c>
      <c r="B312" s="85"/>
      <c r="C312" s="86">
        <v>203.17043451321086</v>
      </c>
      <c r="D312" s="86">
        <v>168.40607648879802</v>
      </c>
      <c r="E312" s="86">
        <v>143.56286690299157</v>
      </c>
      <c r="F312" s="86">
        <v>124.86487805140453</v>
      </c>
      <c r="G312" s="86">
        <v>93.827615415750586</v>
      </c>
      <c r="H312" s="86">
        <v>92.459302253209827</v>
      </c>
      <c r="I312" s="86">
        <v>87.03838030116961</v>
      </c>
      <c r="J312" s="86">
        <v>82.432378064769694</v>
      </c>
      <c r="K312" s="86">
        <v>81.669801792654269</v>
      </c>
      <c r="L312" s="86">
        <v>83.208434179855516</v>
      </c>
    </row>
    <row r="313" spans="1:12">
      <c r="A313" s="82" t="s">
        <v>101</v>
      </c>
      <c r="B313" s="85"/>
      <c r="C313" s="86">
        <v>191.28457037441396</v>
      </c>
      <c r="D313" s="86">
        <v>138.74833388865403</v>
      </c>
      <c r="E313" s="86">
        <v>94.379766212079687</v>
      </c>
      <c r="F313" s="86">
        <v>56.89238595270421</v>
      </c>
      <c r="G313" s="86">
        <v>19.110234443454871</v>
      </c>
      <c r="H313" s="86">
        <v>19.939565617484799</v>
      </c>
      <c r="I313" s="86">
        <v>19.648781609292158</v>
      </c>
      <c r="J313" s="86">
        <v>18.496766517668881</v>
      </c>
      <c r="K313" s="86">
        <v>17.517932264874251</v>
      </c>
      <c r="L313" s="86">
        <v>17.355875075753467</v>
      </c>
    </row>
    <row r="314" spans="1:12">
      <c r="A314" s="82" t="s">
        <v>102</v>
      </c>
      <c r="B314" s="85"/>
      <c r="C314" s="86">
        <v>82.111280624981617</v>
      </c>
      <c r="D314" s="86">
        <v>61.962855147353359</v>
      </c>
      <c r="E314" s="86">
        <v>33.962221979468566</v>
      </c>
      <c r="F314" s="86">
        <v>10.753443956174038</v>
      </c>
      <c r="G314" s="86">
        <v>-10.028592690127397</v>
      </c>
      <c r="H314" s="86">
        <v>-10.691234770323435</v>
      </c>
      <c r="I314" s="86">
        <v>-11.155204708009817</v>
      </c>
      <c r="J314" s="86">
        <v>-10.992525379912513</v>
      </c>
      <c r="K314" s="86">
        <v>-10.348029686259817</v>
      </c>
      <c r="L314" s="86">
        <v>-9.8004201407659508</v>
      </c>
    </row>
    <row r="315" spans="1:12">
      <c r="A315" s="82" t="s">
        <v>103</v>
      </c>
      <c r="B315" s="85"/>
      <c r="C315" s="86">
        <v>30.778917236901098</v>
      </c>
      <c r="D315" s="86">
        <v>21.849983518613261</v>
      </c>
      <c r="E315" s="86">
        <v>11.337002132349543</v>
      </c>
      <c r="F315" s="86">
        <v>-2.090134026631759E-2</v>
      </c>
      <c r="G315" s="86">
        <v>-9.3497384794601572</v>
      </c>
      <c r="H315" s="86">
        <v>-9.118806916678432</v>
      </c>
      <c r="I315" s="86">
        <v>-9.7213346462293906</v>
      </c>
      <c r="J315" s="86">
        <v>-10.143213608476056</v>
      </c>
      <c r="K315" s="86">
        <v>-9.9952924167305124</v>
      </c>
      <c r="L315" s="86">
        <v>-9.4092648482925902</v>
      </c>
    </row>
    <row r="316" spans="1:12">
      <c r="A316" s="82" t="s">
        <v>104</v>
      </c>
      <c r="B316" s="85"/>
      <c r="C316" s="86">
        <v>23.485996940342755</v>
      </c>
      <c r="D316" s="86">
        <v>10.148641628346919</v>
      </c>
      <c r="E316" s="86">
        <v>-3.3105249675225092</v>
      </c>
      <c r="F316" s="86">
        <v>-17.915832065723553</v>
      </c>
      <c r="G316" s="86">
        <v>-28.8481691843158</v>
      </c>
      <c r="H316" s="86">
        <v>-26.267149609871325</v>
      </c>
      <c r="I316" s="86">
        <v>-25.618370617543913</v>
      </c>
      <c r="J316" s="86">
        <v>-27.311111655272377</v>
      </c>
      <c r="K316" s="86">
        <v>-28.496338155771269</v>
      </c>
      <c r="L316" s="86">
        <v>-28.080768449454201</v>
      </c>
    </row>
    <row r="317" spans="1:12">
      <c r="A317" s="82" t="s">
        <v>105</v>
      </c>
      <c r="B317" s="85"/>
      <c r="C317" s="86">
        <v>19.037821716379781</v>
      </c>
      <c r="D317" s="86">
        <v>17.840545775998677</v>
      </c>
      <c r="E317" s="86">
        <v>10.445666249864228</v>
      </c>
      <c r="F317" s="86">
        <v>3.4036504318020406</v>
      </c>
      <c r="G317" s="86">
        <v>-4.2508223282041575</v>
      </c>
      <c r="H317" s="86">
        <v>-3.7502993794027426</v>
      </c>
      <c r="I317" s="86">
        <v>-3.4147634898833461</v>
      </c>
      <c r="J317" s="86">
        <v>-3.3304213801033655</v>
      </c>
      <c r="K317" s="86">
        <v>-3.5504799086956771</v>
      </c>
      <c r="L317" s="86">
        <v>-3.7045608897407178</v>
      </c>
    </row>
    <row r="318" spans="1:12">
      <c r="A318" s="82" t="s">
        <v>106</v>
      </c>
      <c r="B318" s="85"/>
      <c r="C318" s="86">
        <v>37.038197215229715</v>
      </c>
      <c r="D318" s="86">
        <v>26.285562781448803</v>
      </c>
      <c r="E318" s="86">
        <v>18.366501408998133</v>
      </c>
      <c r="F318" s="86">
        <v>2.1393456272698841</v>
      </c>
      <c r="G318" s="86">
        <v>-14.451124692956402</v>
      </c>
      <c r="H318" s="86">
        <v>-14.727908219531841</v>
      </c>
      <c r="I318" s="86">
        <v>-12.993736456387136</v>
      </c>
      <c r="J318" s="86">
        <v>-11.831198621669314</v>
      </c>
      <c r="K318" s="86">
        <v>-11.53897684527575</v>
      </c>
      <c r="L318" s="86">
        <v>-12.301417982965457</v>
      </c>
    </row>
    <row r="319" spans="1:12">
      <c r="A319" s="82" t="s">
        <v>107</v>
      </c>
      <c r="B319" s="85"/>
      <c r="C319" s="86">
        <v>-0.96675187292375908</v>
      </c>
      <c r="D319" s="86">
        <v>-6.2902742015140749</v>
      </c>
      <c r="E319" s="86">
        <v>-12.063907927746053</v>
      </c>
      <c r="F319" s="86">
        <v>-22.963905964063496</v>
      </c>
      <c r="G319" s="86">
        <v>-29.488963291026511</v>
      </c>
      <c r="H319" s="86">
        <v>-30.521065254289336</v>
      </c>
      <c r="I319" s="86">
        <v>-31.105637614947106</v>
      </c>
      <c r="J319" s="86">
        <v>-27.443032062115396</v>
      </c>
      <c r="K319" s="86">
        <v>-24.987728833620174</v>
      </c>
      <c r="L319" s="86">
        <v>-24.370550579641126</v>
      </c>
    </row>
    <row r="320" spans="1:12">
      <c r="A320" s="82" t="s">
        <v>108</v>
      </c>
      <c r="B320" s="85"/>
      <c r="C320" s="86">
        <v>5.8546615616244484</v>
      </c>
      <c r="D320" s="86">
        <v>0.64186354870481299</v>
      </c>
      <c r="E320" s="86">
        <v>-3.7318592114164009</v>
      </c>
      <c r="F320" s="86">
        <v>-8.2977049574451449</v>
      </c>
      <c r="G320" s="86">
        <v>-16.557923673941698</v>
      </c>
      <c r="H320" s="86">
        <v>-16.106440589300583</v>
      </c>
      <c r="I320" s="86">
        <v>-16.670159591197528</v>
      </c>
      <c r="J320" s="86">
        <v>-16.989444467514176</v>
      </c>
      <c r="K320" s="86">
        <v>-14.988982865777318</v>
      </c>
      <c r="L320" s="86">
        <v>-13.64793214153873</v>
      </c>
    </row>
    <row r="321" spans="1:12">
      <c r="A321" s="82" t="s">
        <v>109</v>
      </c>
      <c r="B321" s="85"/>
      <c r="C321" s="86">
        <v>1.8658928695860488</v>
      </c>
      <c r="D321" s="86">
        <v>8.5545448717639943</v>
      </c>
      <c r="E321" s="86">
        <v>13.420570505018828</v>
      </c>
      <c r="F321" s="86">
        <v>17.655488169439597</v>
      </c>
      <c r="G321" s="86">
        <v>23.536549209164239</v>
      </c>
      <c r="H321" s="86">
        <v>30.498152377926502</v>
      </c>
      <c r="I321" s="86">
        <v>29.66656260963261</v>
      </c>
      <c r="J321" s="86">
        <v>30.704880478269882</v>
      </c>
      <c r="K321" s="86">
        <v>31.292973466353722</v>
      </c>
      <c r="L321" s="86">
        <v>27.608309618556323</v>
      </c>
    </row>
    <row r="322" spans="1:12">
      <c r="A322" s="82" t="s">
        <v>110</v>
      </c>
      <c r="B322" s="85"/>
      <c r="C322" s="86">
        <v>49.618730287196314</v>
      </c>
      <c r="D322" s="86">
        <v>46.891526308274187</v>
      </c>
      <c r="E322" s="86">
        <v>34.87427577738211</v>
      </c>
      <c r="F322" s="86">
        <v>10.250737205518034</v>
      </c>
      <c r="G322" s="86">
        <v>-10.691397868415127</v>
      </c>
      <c r="H322" s="86">
        <v>-11.092041575934328</v>
      </c>
      <c r="I322" s="86">
        <v>-14.372828028393604</v>
      </c>
      <c r="J322" s="86">
        <v>-13.980925706516874</v>
      </c>
      <c r="K322" s="86">
        <v>-14.470252534575247</v>
      </c>
      <c r="L322" s="86">
        <v>-14.747402418203961</v>
      </c>
    </row>
    <row r="323" spans="1:12">
      <c r="A323" s="82" t="s">
        <v>111</v>
      </c>
      <c r="B323" s="85"/>
      <c r="C323" s="86">
        <v>-9.2602077526250461</v>
      </c>
      <c r="D323" s="86">
        <v>-13.257820376495651</v>
      </c>
      <c r="E323" s="86">
        <v>-22.33737679073089</v>
      </c>
      <c r="F323" s="86">
        <v>-33.545685404438288</v>
      </c>
      <c r="G323" s="86">
        <v>-35.642933076648603</v>
      </c>
      <c r="H323" s="86">
        <v>-32.56050965628669</v>
      </c>
      <c r="I323" s="86">
        <v>-33.780664725620319</v>
      </c>
      <c r="J323" s="86">
        <v>-43.772256122765675</v>
      </c>
      <c r="K323" s="86">
        <v>-42.578722826854388</v>
      </c>
      <c r="L323" s="86">
        <v>-44.068961157348454</v>
      </c>
    </row>
    <row r="324" spans="1:12">
      <c r="A324" s="82" t="s">
        <v>112</v>
      </c>
      <c r="B324" s="85"/>
      <c r="C324" s="86">
        <v>-8.4843301861117677</v>
      </c>
      <c r="D324" s="86">
        <v>-13.852544451925029</v>
      </c>
      <c r="E324" s="86">
        <v>-18.144636584733501</v>
      </c>
      <c r="F324" s="86">
        <v>-25.360007851871217</v>
      </c>
      <c r="G324" s="86">
        <v>-34.750013164382899</v>
      </c>
      <c r="H324" s="86">
        <v>-36.035615648493298</v>
      </c>
      <c r="I324" s="86">
        <v>-35.02593253649318</v>
      </c>
      <c r="J324" s="86">
        <v>-35.179732083874477</v>
      </c>
      <c r="K324" s="86">
        <v>-40.574138969467832</v>
      </c>
      <c r="L324" s="86">
        <v>-42.587322857026969</v>
      </c>
    </row>
    <row r="325" spans="1:12">
      <c r="A325" s="82" t="s">
        <v>82</v>
      </c>
      <c r="B325" s="84"/>
      <c r="C325" s="84"/>
      <c r="D325" s="84"/>
      <c r="E325" s="84"/>
      <c r="F325" s="84"/>
      <c r="G325" s="84"/>
      <c r="H325" s="84"/>
      <c r="I325" s="84"/>
      <c r="J325" s="84"/>
      <c r="K325" s="84"/>
      <c r="L325" s="84"/>
    </row>
    <row r="326" spans="1:12">
      <c r="A326" s="82" t="s">
        <v>83</v>
      </c>
      <c r="B326" s="84"/>
      <c r="C326" s="84"/>
      <c r="D326" s="84"/>
      <c r="E326" s="84"/>
      <c r="F326" s="84"/>
      <c r="G326" s="84"/>
      <c r="H326" s="84"/>
      <c r="I326" s="84"/>
      <c r="J326" s="84"/>
      <c r="K326" s="84"/>
      <c r="L326" s="84"/>
    </row>
    <row r="327" spans="1:12">
      <c r="A327" s="82" t="s">
        <v>84</v>
      </c>
      <c r="B327" s="84"/>
      <c r="C327" s="84"/>
      <c r="D327" s="84"/>
      <c r="E327" s="84"/>
      <c r="F327" s="84"/>
      <c r="G327" s="84"/>
      <c r="H327" s="84"/>
      <c r="I327" s="84"/>
      <c r="J327" s="84"/>
      <c r="K327" s="84"/>
      <c r="L327" s="84"/>
    </row>
    <row r="328" spans="1:12">
      <c r="A328" s="82" t="s">
        <v>85</v>
      </c>
      <c r="B328" s="84"/>
      <c r="C328" s="84"/>
      <c r="D328" s="84"/>
      <c r="E328" s="84"/>
      <c r="F328" s="84"/>
      <c r="G328" s="84"/>
      <c r="H328" s="84"/>
      <c r="I328" s="84"/>
      <c r="J328" s="84"/>
      <c r="K328" s="84"/>
      <c r="L328" s="84"/>
    </row>
    <row r="329" spans="1:12">
      <c r="A329" s="1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</row>
    <row r="330" spans="1:12">
      <c r="A330" s="82" t="s">
        <v>87</v>
      </c>
      <c r="B330" s="83">
        <v>2020</v>
      </c>
      <c r="C330" s="83">
        <v>2025</v>
      </c>
      <c r="D330" s="83">
        <v>2030</v>
      </c>
      <c r="E330" s="83">
        <v>2035</v>
      </c>
      <c r="F330" s="83">
        <v>2040</v>
      </c>
      <c r="G330" s="83">
        <v>2045</v>
      </c>
      <c r="H330" s="83">
        <v>2050</v>
      </c>
      <c r="I330" s="83">
        <v>2055</v>
      </c>
      <c r="J330" s="83">
        <v>2060</v>
      </c>
      <c r="K330" s="83">
        <v>2065</v>
      </c>
      <c r="L330" s="83">
        <v>2070</v>
      </c>
    </row>
    <row r="331" spans="1:12">
      <c r="A331" s="82" t="s">
        <v>62</v>
      </c>
      <c r="B331" s="84"/>
      <c r="C331" s="84">
        <v>726.63811984089716</v>
      </c>
      <c r="D331" s="84">
        <v>464.60053723966553</v>
      </c>
      <c r="E331" s="84">
        <v>183.86140012029239</v>
      </c>
      <c r="F331" s="84">
        <v>-94.097055547057352</v>
      </c>
      <c r="G331" s="84">
        <v>-354.54028959899472</v>
      </c>
      <c r="H331" s="84">
        <v>-356.13914854563217</v>
      </c>
      <c r="I331" s="84">
        <v>-359.04761593965219</v>
      </c>
      <c r="J331" s="84">
        <v>-369.4773455392031</v>
      </c>
      <c r="K331" s="84">
        <v>-374.65485786317504</v>
      </c>
      <c r="L331" s="84">
        <v>-370.35154582418357</v>
      </c>
    </row>
    <row r="332" spans="1:12">
      <c r="A332" s="82" t="s">
        <v>94</v>
      </c>
      <c r="B332" s="85"/>
      <c r="C332" s="85"/>
      <c r="D332" s="85"/>
      <c r="E332" s="85"/>
      <c r="F332" s="85"/>
      <c r="G332" s="85"/>
      <c r="H332" s="85"/>
      <c r="I332" s="85"/>
      <c r="J332" s="85"/>
      <c r="K332" s="85"/>
      <c r="L332" s="85"/>
    </row>
    <row r="333" spans="1:12">
      <c r="A333" s="82" t="s">
        <v>95</v>
      </c>
      <c r="B333" s="85"/>
      <c r="C333" s="86">
        <v>66.596109399778314</v>
      </c>
      <c r="D333" s="86">
        <v>28.83638350118515</v>
      </c>
      <c r="E333" s="86">
        <v>-6.1341268759336387</v>
      </c>
      <c r="F333" s="86">
        <v>-41.486254851549603</v>
      </c>
      <c r="G333" s="86">
        <v>-79.074125609334246</v>
      </c>
      <c r="H333" s="86">
        <v>-80.243729830678831</v>
      </c>
      <c r="I333" s="86">
        <v>-79.101303864704477</v>
      </c>
      <c r="J333" s="86">
        <v>-75.837732006541358</v>
      </c>
      <c r="K333" s="86">
        <v>-72.735078187699841</v>
      </c>
      <c r="L333" s="86">
        <v>-71.352754212274135</v>
      </c>
    </row>
    <row r="334" spans="1:12">
      <c r="A334" s="82" t="s">
        <v>96</v>
      </c>
      <c r="B334" s="85"/>
      <c r="C334" s="86">
        <v>37.41832398461198</v>
      </c>
      <c r="D334" s="86">
        <v>29.316985405438434</v>
      </c>
      <c r="E334" s="86">
        <v>16.643858340731175</v>
      </c>
      <c r="F334" s="86">
        <v>5.6749231115237428</v>
      </c>
      <c r="G334" s="86">
        <v>-4.6976031661403788</v>
      </c>
      <c r="H334" s="86">
        <v>-4.7119322278182185</v>
      </c>
      <c r="I334" s="86">
        <v>-4.7816275394246128</v>
      </c>
      <c r="J334" s="86">
        <v>-4.7135517474320991</v>
      </c>
      <c r="K334" s="86">
        <v>-4.5190794178580349</v>
      </c>
      <c r="L334" s="86">
        <v>-4.3341960010879257</v>
      </c>
    </row>
    <row r="335" spans="1:12">
      <c r="A335" s="82" t="s">
        <v>97</v>
      </c>
      <c r="B335" s="85"/>
      <c r="C335" s="86">
        <v>-3.7812221119742229</v>
      </c>
      <c r="D335" s="86">
        <v>-22.491689998953383</v>
      </c>
      <c r="E335" s="86">
        <v>-44.004360342410394</v>
      </c>
      <c r="F335" s="86">
        <v>-59.07978362847075</v>
      </c>
      <c r="G335" s="86">
        <v>-74.221956318696087</v>
      </c>
      <c r="H335" s="86">
        <v>-72.810123134573729</v>
      </c>
      <c r="I335" s="86">
        <v>-73.032215275665251</v>
      </c>
      <c r="J335" s="86">
        <v>-74.11245216253991</v>
      </c>
      <c r="K335" s="86">
        <v>-73.057316889900235</v>
      </c>
      <c r="L335" s="86">
        <v>-70.043108630544708</v>
      </c>
    </row>
    <row r="336" spans="1:12">
      <c r="A336" s="82" t="s">
        <v>98</v>
      </c>
      <c r="B336" s="85"/>
      <c r="C336" s="86">
        <v>-176.38151699475395</v>
      </c>
      <c r="D336" s="86">
        <v>-206.87377830747158</v>
      </c>
      <c r="E336" s="86">
        <v>-249.56158340566526</v>
      </c>
      <c r="F336" s="86">
        <v>-281.84899157225635</v>
      </c>
      <c r="G336" s="86">
        <v>-271.94874436234051</v>
      </c>
      <c r="H336" s="86">
        <v>-257.5555243790825</v>
      </c>
      <c r="I336" s="86">
        <v>-252.65636173088879</v>
      </c>
      <c r="J336" s="86">
        <v>-253.42703742708963</v>
      </c>
      <c r="K336" s="86">
        <v>-257.17553708476504</v>
      </c>
      <c r="L336" s="86">
        <v>-253.51414183308631</v>
      </c>
    </row>
    <row r="337" spans="1:12">
      <c r="A337" s="82" t="s">
        <v>99</v>
      </c>
      <c r="B337" s="85"/>
      <c r="C337" s="86">
        <v>244.73851082149281</v>
      </c>
      <c r="D337" s="86">
        <v>216.86405938856205</v>
      </c>
      <c r="E337" s="86">
        <v>203.93550740680519</v>
      </c>
      <c r="F337" s="86">
        <v>192.96773110677469</v>
      </c>
      <c r="G337" s="86">
        <v>165.39029916659135</v>
      </c>
      <c r="H337" s="86">
        <v>149.57111163162713</v>
      </c>
      <c r="I337" s="86">
        <v>141.65487757104225</v>
      </c>
      <c r="J337" s="86">
        <v>138.96035068483556</v>
      </c>
      <c r="K337" s="86">
        <v>139.38422034034184</v>
      </c>
      <c r="L337" s="86">
        <v>141.44588553414124</v>
      </c>
    </row>
    <row r="338" spans="1:12">
      <c r="A338" s="82" t="s">
        <v>100</v>
      </c>
      <c r="B338" s="85"/>
      <c r="C338" s="86">
        <v>213.41295156266483</v>
      </c>
      <c r="D338" s="86">
        <v>196.03212288548076</v>
      </c>
      <c r="E338" s="86">
        <v>165.19702946423331</v>
      </c>
      <c r="F338" s="86">
        <v>146.35897825544137</v>
      </c>
      <c r="G338" s="86">
        <v>128.51969575039857</v>
      </c>
      <c r="H338" s="86">
        <v>131.9443395975841</v>
      </c>
      <c r="I338" s="86">
        <v>119.32417830161366</v>
      </c>
      <c r="J338" s="86">
        <v>113.00880019003719</v>
      </c>
      <c r="K338" s="86">
        <v>110.85917247716654</v>
      </c>
      <c r="L338" s="86">
        <v>111.19732533167524</v>
      </c>
    </row>
    <row r="339" spans="1:12">
      <c r="A339" s="82" t="s">
        <v>101</v>
      </c>
      <c r="B339" s="85"/>
      <c r="C339" s="86">
        <v>118.68271968396276</v>
      </c>
      <c r="D339" s="86">
        <v>74.097464169553277</v>
      </c>
      <c r="E339" s="86">
        <v>40.326623620977735</v>
      </c>
      <c r="F339" s="86">
        <v>4.3410889041767673</v>
      </c>
      <c r="G339" s="86">
        <v>-31.259294076894296</v>
      </c>
      <c r="H339" s="86">
        <v>-33.471867375080528</v>
      </c>
      <c r="I339" s="86">
        <v>-34.363786889755573</v>
      </c>
      <c r="J339" s="86">
        <v>-31.07697265724104</v>
      </c>
      <c r="K339" s="86">
        <v>-29.432185861412368</v>
      </c>
      <c r="L339" s="86">
        <v>-28.872333511226728</v>
      </c>
    </row>
    <row r="340" spans="1:12">
      <c r="A340" s="82" t="s">
        <v>102</v>
      </c>
      <c r="B340" s="85"/>
      <c r="C340" s="86">
        <v>68.625230212454071</v>
      </c>
      <c r="D340" s="86">
        <v>43.994421283532446</v>
      </c>
      <c r="E340" s="86">
        <v>15.781689951625301</v>
      </c>
      <c r="F340" s="86">
        <v>-7.8516395784292792</v>
      </c>
      <c r="G340" s="86">
        <v>-29.524418009094632</v>
      </c>
      <c r="H340" s="86">
        <v>-29.858348844101908</v>
      </c>
      <c r="I340" s="86">
        <v>-31.971761425265136</v>
      </c>
      <c r="J340" s="86">
        <v>-32.82370785580575</v>
      </c>
      <c r="K340" s="86">
        <v>-29.68419850864111</v>
      </c>
      <c r="L340" s="86">
        <v>-28.113125988474195</v>
      </c>
    </row>
    <row r="341" spans="1:12">
      <c r="A341" s="82" t="s">
        <v>103</v>
      </c>
      <c r="B341" s="85"/>
      <c r="C341" s="86">
        <v>27.19995619966841</v>
      </c>
      <c r="D341" s="86">
        <v>20.03948524278319</v>
      </c>
      <c r="E341" s="86">
        <v>10.262910712951642</v>
      </c>
      <c r="F341" s="86">
        <v>0.27277391172878551</v>
      </c>
      <c r="G341" s="86">
        <v>-8.3679091957785801</v>
      </c>
      <c r="H341" s="86">
        <v>-7.7061321868964914</v>
      </c>
      <c r="I341" s="86">
        <v>-7.7932910651867973</v>
      </c>
      <c r="J341" s="86">
        <v>-8.3449102947640643</v>
      </c>
      <c r="K341" s="86">
        <v>-8.5672757892465743</v>
      </c>
      <c r="L341" s="86">
        <v>-7.7478362994047973</v>
      </c>
    </row>
    <row r="342" spans="1:12">
      <c r="A342" s="82" t="s">
        <v>104</v>
      </c>
      <c r="B342" s="85"/>
      <c r="C342" s="86">
        <v>-8.1599139974541561</v>
      </c>
      <c r="D342" s="86">
        <v>-16.525415517674421</v>
      </c>
      <c r="E342" s="86">
        <v>-26.838661932533139</v>
      </c>
      <c r="F342" s="86">
        <v>-35.715849049101251</v>
      </c>
      <c r="G342" s="86">
        <v>-38.978216516929237</v>
      </c>
      <c r="H342" s="86">
        <v>-38.164813063088097</v>
      </c>
      <c r="I342" s="86">
        <v>-35.146544671005657</v>
      </c>
      <c r="J342" s="86">
        <v>-35.544063599439546</v>
      </c>
      <c r="K342" s="86">
        <v>-38.059918430828191</v>
      </c>
      <c r="L342" s="86">
        <v>-39.074095010670554</v>
      </c>
    </row>
    <row r="343" spans="1:12">
      <c r="A343" s="82" t="s">
        <v>105</v>
      </c>
      <c r="B343" s="85"/>
      <c r="C343" s="86">
        <v>16.345722683941901</v>
      </c>
      <c r="D343" s="86">
        <v>19.830715889636952</v>
      </c>
      <c r="E343" s="86">
        <v>20.650793165546805</v>
      </c>
      <c r="F343" s="86">
        <v>22.571976922879237</v>
      </c>
      <c r="G343" s="86">
        <v>22.634281334637365</v>
      </c>
      <c r="H343" s="86">
        <v>19.711746489440891</v>
      </c>
      <c r="I343" s="86">
        <v>19.300398713464826</v>
      </c>
      <c r="J343" s="86">
        <v>17.774024582006529</v>
      </c>
      <c r="K343" s="86">
        <v>17.975054619864718</v>
      </c>
      <c r="L343" s="86">
        <v>19.247352253570689</v>
      </c>
    </row>
    <row r="344" spans="1:12">
      <c r="A344" s="82" t="s">
        <v>106</v>
      </c>
      <c r="B344" s="85"/>
      <c r="C344" s="86">
        <v>1.7205567450328607</v>
      </c>
      <c r="D344" s="86">
        <v>-10.609355514233725</v>
      </c>
      <c r="E344" s="86">
        <v>-27.886933963481159</v>
      </c>
      <c r="F344" s="86">
        <v>-44.529579427899066</v>
      </c>
      <c r="G344" s="86">
        <v>-65.441833310107995</v>
      </c>
      <c r="H344" s="86">
        <v>-65.312657695715927</v>
      </c>
      <c r="I344" s="86">
        <v>-56.879497608763351</v>
      </c>
      <c r="J344" s="86">
        <v>-55.692527451018378</v>
      </c>
      <c r="K344" s="86">
        <v>-51.288077860168187</v>
      </c>
      <c r="L344" s="86">
        <v>-51.868162814272573</v>
      </c>
    </row>
    <row r="345" spans="1:12">
      <c r="A345" s="82" t="s">
        <v>107</v>
      </c>
      <c r="B345" s="85"/>
      <c r="C345" s="86">
        <v>7.243071068402168</v>
      </c>
      <c r="D345" s="86">
        <v>3.8814714286840588</v>
      </c>
      <c r="E345" s="86">
        <v>1.3565342219456769</v>
      </c>
      <c r="F345" s="86">
        <v>-1.761420151442125</v>
      </c>
      <c r="G345" s="86">
        <v>-5.2749619638764784</v>
      </c>
      <c r="H345" s="86">
        <v>-5.6766597640278107</v>
      </c>
      <c r="I345" s="86">
        <v>-5.6654546070873222</v>
      </c>
      <c r="J345" s="86">
        <v>-4.9339319994861874</v>
      </c>
      <c r="K345" s="86">
        <v>-4.8309699430345718</v>
      </c>
      <c r="L345" s="86">
        <v>-4.4489121596502201</v>
      </c>
    </row>
    <row r="346" spans="1:12">
      <c r="A346" s="82" t="s">
        <v>108</v>
      </c>
      <c r="B346" s="85"/>
      <c r="C346" s="86">
        <v>5.4467909448777974</v>
      </c>
      <c r="D346" s="86">
        <v>8.1381973532124405</v>
      </c>
      <c r="E346" s="86">
        <v>9.8860927781669634</v>
      </c>
      <c r="F346" s="86">
        <v>13.43491869722809</v>
      </c>
      <c r="G346" s="86">
        <v>19.352398594478739</v>
      </c>
      <c r="H346" s="86">
        <v>19.81159896785778</v>
      </c>
      <c r="I346" s="86">
        <v>21.320287708623688</v>
      </c>
      <c r="J346" s="86">
        <v>21.278203599354825</v>
      </c>
      <c r="K346" s="86">
        <v>18.53076529800547</v>
      </c>
      <c r="L346" s="86">
        <v>18.144062420279635</v>
      </c>
    </row>
    <row r="347" spans="1:12">
      <c r="A347" s="82" t="s">
        <v>109</v>
      </c>
      <c r="B347" s="85"/>
      <c r="C347" s="86">
        <v>12.469005541064377</v>
      </c>
      <c r="D347" s="86">
        <v>13.398450008906327</v>
      </c>
      <c r="E347" s="86">
        <v>11.22869788774719</v>
      </c>
      <c r="F347" s="86">
        <v>8.5347066410702794</v>
      </c>
      <c r="G347" s="86">
        <v>7.5230312057482536</v>
      </c>
      <c r="H347" s="86">
        <v>9.0077721412766412</v>
      </c>
      <c r="I347" s="86">
        <v>9.221511658390952</v>
      </c>
      <c r="J347" s="86">
        <v>9.9237462854105782</v>
      </c>
      <c r="K347" s="86">
        <v>9.9041578057080848</v>
      </c>
      <c r="L347" s="86">
        <v>8.6253345079163655</v>
      </c>
    </row>
    <row r="348" spans="1:12">
      <c r="A348" s="82" t="s">
        <v>110</v>
      </c>
      <c r="B348" s="85"/>
      <c r="C348" s="86">
        <v>31.607854411892195</v>
      </c>
      <c r="D348" s="86">
        <v>34.784871760733431</v>
      </c>
      <c r="E348" s="86">
        <v>32.012062291103867</v>
      </c>
      <c r="F348" s="86">
        <v>20.893667976443478</v>
      </c>
      <c r="G348" s="86">
        <v>9.6865931018511269</v>
      </c>
      <c r="H348" s="86">
        <v>10.473582043872106</v>
      </c>
      <c r="I348" s="86">
        <v>12.540641926631869</v>
      </c>
      <c r="J348" s="86">
        <v>12.838210593740921</v>
      </c>
      <c r="K348" s="86">
        <v>13.815863321609203</v>
      </c>
      <c r="L348" s="86">
        <v>13.788592193300973</v>
      </c>
    </row>
    <row r="349" spans="1:12">
      <c r="A349" s="82" t="s">
        <v>111</v>
      </c>
      <c r="B349" s="85"/>
      <c r="C349" s="86">
        <v>87.816019388426767</v>
      </c>
      <c r="D349" s="86">
        <v>66.540688622334102</v>
      </c>
      <c r="E349" s="86">
        <v>54.902638107817204</v>
      </c>
      <c r="F349" s="86">
        <v>22.975022454260071</v>
      </c>
      <c r="G349" s="86">
        <v>-19.996429497669549</v>
      </c>
      <c r="H349" s="86">
        <v>-17.894785978891168</v>
      </c>
      <c r="I349" s="86">
        <v>-19.348650979427649</v>
      </c>
      <c r="J349" s="86">
        <v>-23.167289154749479</v>
      </c>
      <c r="K349" s="86">
        <v>-23.717010564119178</v>
      </c>
      <c r="L349" s="86">
        <v>-25.523103391899745</v>
      </c>
    </row>
    <row r="350" spans="1:12">
      <c r="A350" s="82" t="s">
        <v>112</v>
      </c>
      <c r="B350" s="85"/>
      <c r="C350" s="86">
        <v>-24.362049703191627</v>
      </c>
      <c r="D350" s="86">
        <v>-34.65454036204401</v>
      </c>
      <c r="E350" s="86">
        <v>-43.897371309336108</v>
      </c>
      <c r="F350" s="86">
        <v>-59.849325269435433</v>
      </c>
      <c r="G350" s="86">
        <v>-78.861096725838109</v>
      </c>
      <c r="H350" s="86">
        <v>-83.252724937335572</v>
      </c>
      <c r="I350" s="86">
        <v>-81.669016162244816</v>
      </c>
      <c r="J350" s="86">
        <v>-83.586505118481298</v>
      </c>
      <c r="K350" s="86">
        <v>-92.057443188197595</v>
      </c>
      <c r="L350" s="86">
        <v>-97.908328212475851</v>
      </c>
    </row>
    <row r="351" spans="1:12">
      <c r="A351" s="82" t="s">
        <v>82</v>
      </c>
      <c r="B351" s="84"/>
      <c r="C351" s="84"/>
      <c r="D351" s="84"/>
      <c r="E351" s="84"/>
      <c r="F351" s="84"/>
      <c r="G351" s="84"/>
      <c r="H351" s="84"/>
      <c r="I351" s="84"/>
      <c r="J351" s="84"/>
      <c r="K351" s="84"/>
      <c r="L351" s="84"/>
    </row>
    <row r="352" spans="1:12">
      <c r="A352" s="82" t="s">
        <v>83</v>
      </c>
      <c r="B352" s="84"/>
      <c r="C352" s="84"/>
      <c r="D352" s="84"/>
      <c r="E352" s="84"/>
      <c r="F352" s="84"/>
      <c r="G352" s="84"/>
      <c r="H352" s="84"/>
      <c r="I352" s="84"/>
      <c r="J352" s="84"/>
      <c r="K352" s="84"/>
      <c r="L352" s="84"/>
    </row>
    <row r="353" spans="1:12">
      <c r="A353" s="82" t="s">
        <v>84</v>
      </c>
      <c r="B353" s="84"/>
      <c r="C353" s="84"/>
      <c r="D353" s="84"/>
      <c r="E353" s="84"/>
      <c r="F353" s="84"/>
      <c r="G353" s="84"/>
      <c r="H353" s="84"/>
      <c r="I353" s="84"/>
      <c r="J353" s="84"/>
      <c r="K353" s="84"/>
      <c r="L353" s="84"/>
    </row>
    <row r="354" spans="1:12">
      <c r="A354" s="82" t="s">
        <v>85</v>
      </c>
      <c r="B354" s="84"/>
      <c r="C354" s="84"/>
      <c r="D354" s="84"/>
      <c r="E354" s="84"/>
      <c r="F354" s="84"/>
      <c r="G354" s="84"/>
      <c r="H354" s="84"/>
      <c r="I354" s="84"/>
      <c r="J354" s="84"/>
      <c r="K354" s="84"/>
      <c r="L354" s="84"/>
    </row>
    <row r="355" spans="1:12">
      <c r="A355" s="1"/>
    </row>
    <row r="356" spans="1:12">
      <c r="A356" s="1" t="s">
        <v>114</v>
      </c>
      <c r="B356" s="65" t="s">
        <v>115</v>
      </c>
      <c r="C356" s="65"/>
      <c r="D356" s="65"/>
      <c r="E356" s="65"/>
      <c r="F356" s="65"/>
      <c r="G356" s="65"/>
      <c r="H356" s="65"/>
      <c r="I356" s="65"/>
      <c r="J356" s="65"/>
      <c r="K356" s="65"/>
      <c r="L356" s="65"/>
    </row>
    <row r="357" spans="1:12">
      <c r="A357" s="1"/>
    </row>
    <row r="358" spans="1:12">
      <c r="A358" s="1" t="s">
        <v>116</v>
      </c>
    </row>
    <row r="359" spans="1:12">
      <c r="A359" s="1"/>
      <c r="B359" s="66"/>
      <c r="C359" s="87">
        <v>2025</v>
      </c>
      <c r="D359" s="87">
        <v>2030</v>
      </c>
      <c r="E359" s="87">
        <v>2035</v>
      </c>
      <c r="F359" s="87">
        <v>2040</v>
      </c>
      <c r="G359" s="87">
        <v>2045</v>
      </c>
      <c r="H359" s="87">
        <v>2050</v>
      </c>
      <c r="I359" s="87">
        <v>2055</v>
      </c>
      <c r="J359" s="87">
        <v>2060</v>
      </c>
      <c r="K359" s="87">
        <v>2065</v>
      </c>
      <c r="L359" s="87">
        <v>2070</v>
      </c>
    </row>
    <row r="360" spans="1:12">
      <c r="A360" s="1" t="s">
        <v>95</v>
      </c>
      <c r="C360" s="88">
        <v>0.99934000000000001</v>
      </c>
      <c r="D360" s="88">
        <v>0.99941000000000002</v>
      </c>
      <c r="E360" s="88">
        <v>0.99946000000000002</v>
      </c>
      <c r="F360" s="88">
        <v>0.99951999999999996</v>
      </c>
      <c r="G360" s="88">
        <v>0.99955000000000005</v>
      </c>
      <c r="H360" s="88">
        <v>0.99955000000000005</v>
      </c>
      <c r="I360" s="89">
        <v>0.99955000000000005</v>
      </c>
      <c r="J360" s="89">
        <v>0.99955000000000005</v>
      </c>
      <c r="K360" s="89">
        <v>0.99955000000000005</v>
      </c>
      <c r="L360" s="89">
        <v>0.99955000000000005</v>
      </c>
    </row>
    <row r="361" spans="1:12">
      <c r="A361" s="1" t="s">
        <v>96</v>
      </c>
      <c r="C361" s="88">
        <v>0.99975000000000003</v>
      </c>
      <c r="D361" s="88">
        <v>0.99977000000000005</v>
      </c>
      <c r="E361" s="88">
        <v>0.99978999999999996</v>
      </c>
      <c r="F361" s="88">
        <v>0.99980000000000002</v>
      </c>
      <c r="G361" s="88">
        <v>0.99980999999999998</v>
      </c>
      <c r="H361" s="88">
        <v>0.99980999999999998</v>
      </c>
      <c r="I361" s="89">
        <v>0.99980999999999998</v>
      </c>
      <c r="J361" s="89">
        <v>0.99980999999999998</v>
      </c>
      <c r="K361" s="89">
        <v>0.99980999999999998</v>
      </c>
      <c r="L361" s="89">
        <v>0.99980999999999998</v>
      </c>
    </row>
    <row r="362" spans="1:12">
      <c r="A362" s="1" t="s">
        <v>97</v>
      </c>
      <c r="C362" s="88">
        <v>0.99899000000000004</v>
      </c>
      <c r="D362" s="88">
        <v>0.99907999999999997</v>
      </c>
      <c r="E362" s="88">
        <v>0.99914999999999998</v>
      </c>
      <c r="F362" s="88">
        <v>0.99922</v>
      </c>
      <c r="G362" s="88">
        <v>0.99929000000000001</v>
      </c>
      <c r="H362" s="88">
        <v>0.99929000000000001</v>
      </c>
      <c r="I362" s="89">
        <v>0.99929000000000001</v>
      </c>
      <c r="J362" s="89">
        <v>0.99929000000000001</v>
      </c>
      <c r="K362" s="89">
        <v>0.99929000000000001</v>
      </c>
      <c r="L362" s="89">
        <v>0.99929000000000001</v>
      </c>
    </row>
    <row r="363" spans="1:12">
      <c r="A363" s="1" t="s">
        <v>98</v>
      </c>
      <c r="C363" s="88">
        <v>0.99775999999999998</v>
      </c>
      <c r="D363" s="88">
        <v>0.99790000000000001</v>
      </c>
      <c r="E363" s="88">
        <v>0.99802999999999997</v>
      </c>
      <c r="F363" s="88">
        <v>0.99814999999999998</v>
      </c>
      <c r="G363" s="88">
        <v>0.99824999999999997</v>
      </c>
      <c r="H363" s="88">
        <v>0.99824999999999997</v>
      </c>
      <c r="I363" s="89">
        <v>0.99824999999999997</v>
      </c>
      <c r="J363" s="89">
        <v>0.99824999999999997</v>
      </c>
      <c r="K363" s="89">
        <v>0.99824999999999997</v>
      </c>
      <c r="L363" s="89">
        <v>0.99824999999999997</v>
      </c>
    </row>
    <row r="364" spans="1:12">
      <c r="A364" s="1" t="s">
        <v>99</v>
      </c>
      <c r="C364" s="88">
        <v>0.99738000000000004</v>
      </c>
      <c r="D364" s="88">
        <v>0.99748000000000003</v>
      </c>
      <c r="E364" s="88">
        <v>0.99756</v>
      </c>
      <c r="F364" s="88">
        <v>0.99761999999999995</v>
      </c>
      <c r="G364" s="88">
        <v>0.99768000000000001</v>
      </c>
      <c r="H364" s="88">
        <v>0.99768000000000001</v>
      </c>
      <c r="I364" s="89">
        <v>0.99768000000000001</v>
      </c>
      <c r="J364" s="89">
        <v>0.99768000000000001</v>
      </c>
      <c r="K364" s="89">
        <v>0.99768000000000001</v>
      </c>
      <c r="L364" s="89">
        <v>0.99768000000000001</v>
      </c>
    </row>
    <row r="365" spans="1:12">
      <c r="A365" s="1" t="s">
        <v>100</v>
      </c>
      <c r="C365" s="88">
        <v>0.99702999999999997</v>
      </c>
      <c r="D365" s="88">
        <v>0.99716000000000005</v>
      </c>
      <c r="E365" s="88">
        <v>0.99726999999999999</v>
      </c>
      <c r="F365" s="88">
        <v>0.99736999999999998</v>
      </c>
      <c r="G365" s="88">
        <v>0.99746000000000001</v>
      </c>
      <c r="H365" s="88">
        <v>0.99746000000000001</v>
      </c>
      <c r="I365" s="89">
        <v>0.99746000000000001</v>
      </c>
      <c r="J365" s="89">
        <v>0.99746000000000001</v>
      </c>
      <c r="K365" s="89">
        <v>0.99746000000000001</v>
      </c>
      <c r="L365" s="89">
        <v>0.99746000000000001</v>
      </c>
    </row>
    <row r="366" spans="1:12">
      <c r="A366" s="1" t="s">
        <v>101</v>
      </c>
      <c r="C366" s="88">
        <v>0.99575999999999998</v>
      </c>
      <c r="D366" s="88">
        <v>0.996</v>
      </c>
      <c r="E366" s="88">
        <v>0.99622999999999995</v>
      </c>
      <c r="F366" s="88">
        <v>0.99643999999999999</v>
      </c>
      <c r="G366" s="88">
        <v>0.99663000000000002</v>
      </c>
      <c r="H366" s="88">
        <v>0.99663000000000002</v>
      </c>
      <c r="I366" s="89">
        <v>0.99663000000000002</v>
      </c>
      <c r="J366" s="89">
        <v>0.99663000000000002</v>
      </c>
      <c r="K366" s="89">
        <v>0.99663000000000002</v>
      </c>
      <c r="L366" s="89">
        <v>0.99663000000000002</v>
      </c>
    </row>
    <row r="367" spans="1:12">
      <c r="A367" s="1" t="s">
        <v>102</v>
      </c>
      <c r="C367" s="88">
        <v>0.99334999999999996</v>
      </c>
      <c r="D367" s="88">
        <v>0.99378</v>
      </c>
      <c r="E367" s="88">
        <v>0.99419000000000002</v>
      </c>
      <c r="F367" s="88">
        <v>0.99456</v>
      </c>
      <c r="G367" s="88">
        <v>0.99490999999999996</v>
      </c>
      <c r="H367" s="88">
        <v>0.99490999999999996</v>
      </c>
      <c r="I367" s="89">
        <v>0.99490999999999996</v>
      </c>
      <c r="J367" s="89">
        <v>0.99490999999999996</v>
      </c>
      <c r="K367" s="89">
        <v>0.99490999999999996</v>
      </c>
      <c r="L367" s="89">
        <v>0.99490999999999996</v>
      </c>
    </row>
    <row r="368" spans="1:12">
      <c r="A368" s="1" t="s">
        <v>103</v>
      </c>
      <c r="C368" s="88">
        <v>0.98978999999999995</v>
      </c>
      <c r="D368" s="88">
        <v>0.99045000000000005</v>
      </c>
      <c r="E368" s="88">
        <v>0.99107000000000001</v>
      </c>
      <c r="F368" s="88">
        <v>0.99163999999999997</v>
      </c>
      <c r="G368" s="88">
        <v>0.99217</v>
      </c>
      <c r="H368" s="88">
        <v>0.99217</v>
      </c>
      <c r="I368" s="89">
        <v>0.99217</v>
      </c>
      <c r="J368" s="89">
        <v>0.99217</v>
      </c>
      <c r="K368" s="89">
        <v>0.99217</v>
      </c>
      <c r="L368" s="89">
        <v>0.99217</v>
      </c>
    </row>
    <row r="369" spans="1:12">
      <c r="A369" s="1" t="s">
        <v>104</v>
      </c>
      <c r="C369" s="88">
        <v>0.98411999999999999</v>
      </c>
      <c r="D369" s="88">
        <v>0.98512999999999995</v>
      </c>
      <c r="E369" s="88">
        <v>0.98607</v>
      </c>
      <c r="F369" s="88">
        <v>0.98692999999999997</v>
      </c>
      <c r="G369" s="88">
        <v>0.98773999999999995</v>
      </c>
      <c r="H369" s="88">
        <v>0.98773999999999995</v>
      </c>
      <c r="I369" s="89">
        <v>0.98773999999999995</v>
      </c>
      <c r="J369" s="89">
        <v>0.98773999999999995</v>
      </c>
      <c r="K369" s="89">
        <v>0.98773999999999995</v>
      </c>
      <c r="L369" s="89">
        <v>0.98773999999999995</v>
      </c>
    </row>
    <row r="370" spans="1:12">
      <c r="A370" s="1" t="s">
        <v>105</v>
      </c>
      <c r="C370" s="88">
        <v>0.97511999999999999</v>
      </c>
      <c r="D370" s="88">
        <v>0.97665999999999997</v>
      </c>
      <c r="E370" s="88">
        <v>0.97807999999999995</v>
      </c>
      <c r="F370" s="88">
        <v>0.97941</v>
      </c>
      <c r="G370" s="88">
        <v>0.98063999999999996</v>
      </c>
      <c r="H370" s="88">
        <v>0.98063999999999996</v>
      </c>
      <c r="I370" s="89">
        <v>0.98063999999999996</v>
      </c>
      <c r="J370" s="89">
        <v>0.98063999999999996</v>
      </c>
      <c r="K370" s="89">
        <v>0.98063999999999996</v>
      </c>
      <c r="L370" s="89">
        <v>0.98063999999999996</v>
      </c>
    </row>
    <row r="371" spans="1:12">
      <c r="A371" s="1" t="s">
        <v>106</v>
      </c>
      <c r="C371" s="88">
        <v>0.96362999999999999</v>
      </c>
      <c r="D371" s="88">
        <v>0.96577999999999997</v>
      </c>
      <c r="E371" s="88">
        <v>0.96774000000000004</v>
      </c>
      <c r="F371" s="88">
        <v>0.96953</v>
      </c>
      <c r="G371" s="88">
        <v>0.97119</v>
      </c>
      <c r="H371" s="88">
        <v>0.97119</v>
      </c>
      <c r="I371" s="89">
        <v>0.97119</v>
      </c>
      <c r="J371" s="89">
        <v>0.97119</v>
      </c>
      <c r="K371" s="89">
        <v>0.97119</v>
      </c>
      <c r="L371" s="89">
        <v>0.97119</v>
      </c>
    </row>
    <row r="372" spans="1:12">
      <c r="A372" s="1" t="s">
        <v>107</v>
      </c>
      <c r="C372" s="88">
        <v>0.95452000000000004</v>
      </c>
      <c r="D372" s="88">
        <v>0.95728999999999997</v>
      </c>
      <c r="E372" s="88">
        <v>0.95979999999999999</v>
      </c>
      <c r="F372" s="88">
        <v>0.96209</v>
      </c>
      <c r="G372" s="88">
        <v>0.96418000000000004</v>
      </c>
      <c r="H372" s="88">
        <v>0.96418000000000004</v>
      </c>
      <c r="I372" s="89">
        <v>0.96418000000000004</v>
      </c>
      <c r="J372" s="89">
        <v>0.96418000000000004</v>
      </c>
      <c r="K372" s="89">
        <v>0.96418000000000004</v>
      </c>
      <c r="L372" s="89">
        <v>0.96418000000000004</v>
      </c>
    </row>
    <row r="373" spans="1:12">
      <c r="A373" s="1" t="s">
        <v>108</v>
      </c>
      <c r="C373" s="88">
        <v>0.93439000000000005</v>
      </c>
      <c r="D373" s="88">
        <v>0.93781000000000003</v>
      </c>
      <c r="E373" s="88">
        <v>0.94088000000000005</v>
      </c>
      <c r="F373" s="88">
        <v>0.94364999999999999</v>
      </c>
      <c r="G373" s="88">
        <v>0.94615000000000005</v>
      </c>
      <c r="H373" s="88">
        <v>0.94615000000000005</v>
      </c>
      <c r="I373" s="89">
        <v>0.94615000000000005</v>
      </c>
      <c r="J373" s="89">
        <v>0.94615000000000005</v>
      </c>
      <c r="K373" s="89">
        <v>0.94615000000000005</v>
      </c>
      <c r="L373" s="89">
        <v>0.94615000000000005</v>
      </c>
    </row>
    <row r="374" spans="1:12">
      <c r="A374" s="1" t="s">
        <v>109</v>
      </c>
      <c r="C374" s="88">
        <v>0.89463000000000004</v>
      </c>
      <c r="D374" s="88">
        <v>0.89925999999999995</v>
      </c>
      <c r="E374" s="88">
        <v>0.90319000000000005</v>
      </c>
      <c r="F374" s="88">
        <v>0.90656999999999999</v>
      </c>
      <c r="G374" s="88">
        <v>0.90949000000000002</v>
      </c>
      <c r="H374" s="88">
        <v>0.90949000000000002</v>
      </c>
      <c r="I374" s="89">
        <v>0.90949000000000002</v>
      </c>
      <c r="J374" s="89">
        <v>0.90949000000000002</v>
      </c>
      <c r="K374" s="89">
        <v>0.90949000000000002</v>
      </c>
      <c r="L374" s="89">
        <v>0.90949000000000002</v>
      </c>
    </row>
    <row r="375" spans="1:12">
      <c r="A375" s="1" t="s">
        <v>110</v>
      </c>
      <c r="C375" s="88">
        <v>0.82782999999999995</v>
      </c>
      <c r="D375" s="88">
        <v>0.83579000000000003</v>
      </c>
      <c r="E375" s="88">
        <v>0.84248000000000001</v>
      </c>
      <c r="F375" s="88">
        <v>0.84811000000000003</v>
      </c>
      <c r="G375" s="88">
        <v>0.8528</v>
      </c>
      <c r="H375" s="88">
        <v>0.8528</v>
      </c>
      <c r="I375" s="89">
        <v>0.8528</v>
      </c>
      <c r="J375" s="89">
        <v>0.8528</v>
      </c>
      <c r="K375" s="89">
        <v>0.8528</v>
      </c>
      <c r="L375" s="89">
        <v>0.8528</v>
      </c>
    </row>
    <row r="376" spans="1:12">
      <c r="A376" s="1" t="s">
        <v>111</v>
      </c>
      <c r="C376" s="88">
        <v>0.74385000000000001</v>
      </c>
      <c r="D376" s="88">
        <v>0.75577000000000005</v>
      </c>
      <c r="E376" s="88">
        <v>0.76605000000000001</v>
      </c>
      <c r="F376" s="88">
        <v>0.77488000000000001</v>
      </c>
      <c r="G376" s="88">
        <v>0.78244999999999998</v>
      </c>
      <c r="H376" s="88">
        <v>0.78244999999999998</v>
      </c>
      <c r="I376" s="89">
        <v>0.78244999999999998</v>
      </c>
      <c r="J376" s="89">
        <v>0.78244999999999998</v>
      </c>
      <c r="K376" s="89">
        <v>0.78244999999999998</v>
      </c>
      <c r="L376" s="89">
        <v>0.78244999999999998</v>
      </c>
    </row>
    <row r="377" spans="1:12">
      <c r="A377" s="1" t="s">
        <v>112</v>
      </c>
      <c r="C377" s="88">
        <v>0.48968</v>
      </c>
      <c r="D377" s="88">
        <v>0.49996000000000002</v>
      </c>
      <c r="E377" s="88">
        <v>0.50895999999999997</v>
      </c>
      <c r="F377" s="88">
        <v>0.51680999999999999</v>
      </c>
      <c r="G377" s="88">
        <v>0.52363999999999999</v>
      </c>
      <c r="H377" s="88">
        <v>0.52363999999999999</v>
      </c>
      <c r="I377" s="89">
        <v>0.52363999999999999</v>
      </c>
      <c r="J377" s="89">
        <v>0.52363999999999999</v>
      </c>
      <c r="K377" s="89">
        <v>0.52363999999999999</v>
      </c>
      <c r="L377" s="89">
        <v>0.52363999999999999</v>
      </c>
    </row>
    <row r="378" spans="1:12">
      <c r="A378" s="1"/>
      <c r="C378" s="90"/>
      <c r="D378" s="90"/>
      <c r="E378" s="90"/>
      <c r="F378" s="90"/>
      <c r="G378" s="90"/>
      <c r="H378" s="90"/>
      <c r="I378" s="90"/>
      <c r="J378" s="90"/>
      <c r="K378" s="90"/>
      <c r="L378" s="90"/>
    </row>
    <row r="379" spans="1:12">
      <c r="A379" s="1" t="s">
        <v>117</v>
      </c>
      <c r="C379" s="90"/>
      <c r="D379" s="90"/>
      <c r="E379" s="90"/>
      <c r="F379" s="90"/>
      <c r="G379" s="90"/>
      <c r="H379" s="90"/>
      <c r="I379" s="90"/>
      <c r="J379" s="90"/>
      <c r="K379" s="90"/>
      <c r="L379" s="90"/>
    </row>
    <row r="380" spans="1:12">
      <c r="A380" s="1"/>
      <c r="B380" s="66"/>
      <c r="C380" s="87">
        <v>2025</v>
      </c>
      <c r="D380" s="87">
        <v>2030</v>
      </c>
      <c r="E380" s="87">
        <v>2035</v>
      </c>
      <c r="F380" s="87">
        <v>2040</v>
      </c>
      <c r="G380" s="87">
        <v>2045</v>
      </c>
      <c r="H380" s="87">
        <v>2050</v>
      </c>
      <c r="I380" s="87">
        <v>2055</v>
      </c>
      <c r="J380" s="87">
        <v>2060</v>
      </c>
      <c r="K380" s="87">
        <v>2065</v>
      </c>
      <c r="L380" s="87">
        <v>2070</v>
      </c>
    </row>
    <row r="381" spans="1:12">
      <c r="A381" s="1" t="s">
        <v>95</v>
      </c>
      <c r="C381" s="88">
        <v>0.99931999999999999</v>
      </c>
      <c r="D381" s="88">
        <v>0.99939</v>
      </c>
      <c r="E381" s="88">
        <v>0.99944</v>
      </c>
      <c r="F381" s="88">
        <v>0.99948999999999999</v>
      </c>
      <c r="G381" s="88">
        <v>0.99953000000000003</v>
      </c>
      <c r="H381" s="88">
        <v>0.99953000000000003</v>
      </c>
      <c r="I381" s="89">
        <v>0.99953000000000003</v>
      </c>
      <c r="J381" s="89">
        <v>0.99953000000000003</v>
      </c>
      <c r="K381" s="89">
        <v>0.99953000000000003</v>
      </c>
      <c r="L381" s="89">
        <v>0.99953000000000003</v>
      </c>
    </row>
    <row r="382" spans="1:12">
      <c r="A382" s="1" t="s">
        <v>96</v>
      </c>
      <c r="C382" s="88">
        <v>0.99965999999999999</v>
      </c>
      <c r="D382" s="88">
        <v>0.99968999999999997</v>
      </c>
      <c r="E382" s="88">
        <v>0.99972000000000005</v>
      </c>
      <c r="F382" s="88">
        <v>0.99973999999999996</v>
      </c>
      <c r="G382" s="88">
        <v>0.99975999999999998</v>
      </c>
      <c r="H382" s="88">
        <v>0.99975999999999998</v>
      </c>
      <c r="I382" s="89">
        <v>0.99975999999999998</v>
      </c>
      <c r="J382" s="89">
        <v>0.99975999999999998</v>
      </c>
      <c r="K382" s="89">
        <v>0.99975999999999998</v>
      </c>
      <c r="L382" s="89">
        <v>0.99975999999999998</v>
      </c>
    </row>
    <row r="383" spans="1:12">
      <c r="A383" s="1" t="s">
        <v>97</v>
      </c>
      <c r="C383" s="88">
        <v>0.99951999999999996</v>
      </c>
      <c r="D383" s="88">
        <v>0.99955000000000005</v>
      </c>
      <c r="E383" s="88">
        <v>0.99958000000000002</v>
      </c>
      <c r="F383" s="88">
        <v>0.99961</v>
      </c>
      <c r="G383" s="88">
        <v>0.99963000000000002</v>
      </c>
      <c r="H383" s="88">
        <v>0.99963000000000002</v>
      </c>
      <c r="I383" s="89">
        <v>0.99963000000000002</v>
      </c>
      <c r="J383" s="89">
        <v>0.99963000000000002</v>
      </c>
      <c r="K383" s="89">
        <v>0.99963000000000002</v>
      </c>
      <c r="L383" s="89">
        <v>0.99963000000000002</v>
      </c>
    </row>
    <row r="384" spans="1:12">
      <c r="A384" s="1" t="s">
        <v>98</v>
      </c>
      <c r="C384" s="88">
        <v>0.99907000000000001</v>
      </c>
      <c r="D384" s="88">
        <v>0.99912000000000001</v>
      </c>
      <c r="E384" s="88">
        <v>0.99917</v>
      </c>
      <c r="F384" s="88">
        <v>0.99921000000000004</v>
      </c>
      <c r="G384" s="88">
        <v>0.99924999999999997</v>
      </c>
      <c r="H384" s="88">
        <v>0.99924999999999997</v>
      </c>
      <c r="I384" s="89">
        <v>0.99924999999999997</v>
      </c>
      <c r="J384" s="89">
        <v>0.99924999999999997</v>
      </c>
      <c r="K384" s="89">
        <v>0.99924999999999997</v>
      </c>
      <c r="L384" s="89">
        <v>0.99924999999999997</v>
      </c>
    </row>
    <row r="385" spans="1:12">
      <c r="A385" s="1" t="s">
        <v>99</v>
      </c>
      <c r="C385" s="88">
        <v>0.99873000000000001</v>
      </c>
      <c r="D385" s="88">
        <v>0.99880000000000002</v>
      </c>
      <c r="E385" s="88">
        <v>0.99885999999999997</v>
      </c>
      <c r="F385" s="88">
        <v>0.99892000000000003</v>
      </c>
      <c r="G385" s="88">
        <v>0.99897000000000002</v>
      </c>
      <c r="H385" s="88">
        <v>0.99897000000000002</v>
      </c>
      <c r="I385" s="89">
        <v>0.99897000000000002</v>
      </c>
      <c r="J385" s="89">
        <v>0.99897000000000002</v>
      </c>
      <c r="K385" s="89">
        <v>0.99897000000000002</v>
      </c>
      <c r="L385" s="89">
        <v>0.99897000000000002</v>
      </c>
    </row>
    <row r="386" spans="1:12">
      <c r="A386" s="1" t="s">
        <v>100</v>
      </c>
      <c r="C386" s="88">
        <v>0.99831999999999999</v>
      </c>
      <c r="D386" s="88">
        <v>0.99841000000000002</v>
      </c>
      <c r="E386" s="88">
        <v>0.99850000000000005</v>
      </c>
      <c r="F386" s="88">
        <v>0.99856999999999996</v>
      </c>
      <c r="G386" s="88">
        <v>0.99865000000000004</v>
      </c>
      <c r="H386" s="88">
        <v>0.99865000000000004</v>
      </c>
      <c r="I386" s="89">
        <v>0.99865000000000004</v>
      </c>
      <c r="J386" s="89">
        <v>0.99865000000000004</v>
      </c>
      <c r="K386" s="89">
        <v>0.99865000000000004</v>
      </c>
      <c r="L386" s="89">
        <v>0.99865000000000004</v>
      </c>
    </row>
    <row r="387" spans="1:12">
      <c r="A387" s="1" t="s">
        <v>101</v>
      </c>
      <c r="C387" s="88">
        <v>0.99763999999999997</v>
      </c>
      <c r="D387" s="88">
        <v>0.99778</v>
      </c>
      <c r="E387" s="88">
        <v>0.99790999999999996</v>
      </c>
      <c r="F387" s="88">
        <v>0.99802999999999997</v>
      </c>
      <c r="G387" s="88">
        <v>0.99812999999999996</v>
      </c>
      <c r="H387" s="88">
        <v>0.99812999999999996</v>
      </c>
      <c r="I387" s="89">
        <v>0.99812999999999996</v>
      </c>
      <c r="J387" s="89">
        <v>0.99812999999999996</v>
      </c>
      <c r="K387" s="89">
        <v>0.99812999999999996</v>
      </c>
      <c r="L387" s="89">
        <v>0.99812999999999996</v>
      </c>
    </row>
    <row r="388" spans="1:12">
      <c r="A388" s="1" t="s">
        <v>102</v>
      </c>
      <c r="C388" s="88">
        <v>0.99643999999999999</v>
      </c>
      <c r="D388" s="88">
        <v>0.99665000000000004</v>
      </c>
      <c r="E388" s="88">
        <v>0.99683999999999995</v>
      </c>
      <c r="F388" s="88">
        <v>0.99702999999999997</v>
      </c>
      <c r="G388" s="88">
        <v>0.99719000000000002</v>
      </c>
      <c r="H388" s="88">
        <v>0.99719000000000002</v>
      </c>
      <c r="I388" s="89">
        <v>0.99719000000000002</v>
      </c>
      <c r="J388" s="89">
        <v>0.99719000000000002</v>
      </c>
      <c r="K388" s="89">
        <v>0.99719000000000002</v>
      </c>
      <c r="L388" s="89">
        <v>0.99719000000000002</v>
      </c>
    </row>
    <row r="389" spans="1:12">
      <c r="A389" s="1" t="s">
        <v>103</v>
      </c>
      <c r="C389" s="88">
        <v>0.99455000000000005</v>
      </c>
      <c r="D389" s="88">
        <v>0.99487999999999999</v>
      </c>
      <c r="E389" s="88">
        <v>0.99519000000000002</v>
      </c>
      <c r="F389" s="88">
        <v>0.99546999999999997</v>
      </c>
      <c r="G389" s="88">
        <v>0.99573</v>
      </c>
      <c r="H389" s="88">
        <v>0.99573</v>
      </c>
      <c r="I389" s="89">
        <v>0.99573</v>
      </c>
      <c r="J389" s="89">
        <v>0.99573</v>
      </c>
      <c r="K389" s="89">
        <v>0.99573</v>
      </c>
      <c r="L389" s="89">
        <v>0.99573</v>
      </c>
    </row>
    <row r="390" spans="1:12">
      <c r="A390" s="1" t="s">
        <v>104</v>
      </c>
      <c r="C390" s="88">
        <v>0.99243000000000003</v>
      </c>
      <c r="D390" s="88">
        <v>0.99287000000000003</v>
      </c>
      <c r="E390" s="88">
        <v>0.99326000000000003</v>
      </c>
      <c r="F390" s="88">
        <v>0.99361999999999995</v>
      </c>
      <c r="G390" s="88">
        <v>0.99394000000000005</v>
      </c>
      <c r="H390" s="88">
        <v>0.99394000000000005</v>
      </c>
      <c r="I390" s="89">
        <v>0.99394000000000005</v>
      </c>
      <c r="J390" s="89">
        <v>0.99394000000000005</v>
      </c>
      <c r="K390" s="89">
        <v>0.99394000000000005</v>
      </c>
      <c r="L390" s="89">
        <v>0.99394000000000005</v>
      </c>
    </row>
    <row r="391" spans="1:12">
      <c r="A391" s="1" t="s">
        <v>105</v>
      </c>
      <c r="C391" s="88">
        <v>0.98931000000000002</v>
      </c>
      <c r="D391" s="88">
        <v>0.98987999999999998</v>
      </c>
      <c r="E391" s="88">
        <v>0.99039999999999995</v>
      </c>
      <c r="F391" s="88">
        <v>0.99087000000000003</v>
      </c>
      <c r="G391" s="88">
        <v>0.99129999999999996</v>
      </c>
      <c r="H391" s="88">
        <v>0.99129999999999996</v>
      </c>
      <c r="I391" s="89">
        <v>0.99129999999999996</v>
      </c>
      <c r="J391" s="89">
        <v>0.99129999999999996</v>
      </c>
      <c r="K391" s="89">
        <v>0.99129999999999996</v>
      </c>
      <c r="L391" s="89">
        <v>0.99129999999999996</v>
      </c>
    </row>
    <row r="392" spans="1:12">
      <c r="A392" s="1" t="s">
        <v>106</v>
      </c>
      <c r="C392" s="88">
        <v>0.98479000000000005</v>
      </c>
      <c r="D392" s="88">
        <v>0.98565000000000003</v>
      </c>
      <c r="E392" s="88">
        <v>0.98641000000000001</v>
      </c>
      <c r="F392" s="88">
        <v>0.98709999999999998</v>
      </c>
      <c r="G392" s="88">
        <v>0.98772000000000004</v>
      </c>
      <c r="H392" s="88">
        <v>0.98772000000000004</v>
      </c>
      <c r="I392" s="89">
        <v>0.98772000000000004</v>
      </c>
      <c r="J392" s="89">
        <v>0.98772000000000004</v>
      </c>
      <c r="K392" s="89">
        <v>0.98772000000000004</v>
      </c>
      <c r="L392" s="89">
        <v>0.98772000000000004</v>
      </c>
    </row>
    <row r="393" spans="1:12">
      <c r="A393" s="1" t="s">
        <v>107</v>
      </c>
      <c r="C393" s="88">
        <v>0.97599000000000002</v>
      </c>
      <c r="D393" s="88">
        <v>0.97719999999999996</v>
      </c>
      <c r="E393" s="88">
        <v>0.97828999999999999</v>
      </c>
      <c r="F393" s="88">
        <v>0.97924999999999995</v>
      </c>
      <c r="G393" s="88">
        <v>0.98011000000000004</v>
      </c>
      <c r="H393" s="88">
        <v>0.98011000000000004</v>
      </c>
      <c r="I393" s="89">
        <v>0.98011000000000004</v>
      </c>
      <c r="J393" s="89">
        <v>0.98011000000000004</v>
      </c>
      <c r="K393" s="89">
        <v>0.98011000000000004</v>
      </c>
      <c r="L393" s="89">
        <v>0.98011000000000004</v>
      </c>
    </row>
    <row r="394" spans="1:12">
      <c r="A394" s="1" t="s">
        <v>108</v>
      </c>
      <c r="C394" s="88">
        <v>0.97033000000000003</v>
      </c>
      <c r="D394" s="88">
        <v>0.97189000000000003</v>
      </c>
      <c r="E394" s="88">
        <v>0.97323000000000004</v>
      </c>
      <c r="F394" s="88">
        <v>0.97440000000000004</v>
      </c>
      <c r="G394" s="88">
        <v>0.97541999999999995</v>
      </c>
      <c r="H394" s="88">
        <v>0.97541999999999995</v>
      </c>
      <c r="I394" s="89">
        <v>0.97541999999999995</v>
      </c>
      <c r="J394" s="89">
        <v>0.97541999999999995</v>
      </c>
      <c r="K394" s="89">
        <v>0.97541999999999995</v>
      </c>
      <c r="L394" s="89">
        <v>0.97541999999999995</v>
      </c>
    </row>
    <row r="395" spans="1:12">
      <c r="A395" s="1" t="s">
        <v>109</v>
      </c>
      <c r="C395" s="88">
        <v>0.95716999999999997</v>
      </c>
      <c r="D395" s="88">
        <v>0.95994000000000002</v>
      </c>
      <c r="E395" s="88">
        <v>0.96223000000000003</v>
      </c>
      <c r="F395" s="88">
        <v>0.96414999999999995</v>
      </c>
      <c r="G395" s="88">
        <v>0.96575</v>
      </c>
      <c r="H395" s="88">
        <v>0.96575</v>
      </c>
      <c r="I395" s="89">
        <v>0.96575</v>
      </c>
      <c r="J395" s="89">
        <v>0.96575</v>
      </c>
      <c r="K395" s="89">
        <v>0.96575</v>
      </c>
      <c r="L395" s="89">
        <v>0.96575</v>
      </c>
    </row>
    <row r="396" spans="1:12">
      <c r="A396" s="1" t="s">
        <v>110</v>
      </c>
      <c r="C396" s="88">
        <v>0.91596</v>
      </c>
      <c r="D396" s="88">
        <v>0.92147000000000001</v>
      </c>
      <c r="E396" s="88">
        <v>0.92605999999999999</v>
      </c>
      <c r="F396" s="88">
        <v>0.92986999999999997</v>
      </c>
      <c r="G396" s="88">
        <v>0.93305000000000005</v>
      </c>
      <c r="H396" s="88">
        <v>0.93305000000000005</v>
      </c>
      <c r="I396" s="89">
        <v>0.93305000000000005</v>
      </c>
      <c r="J396" s="89">
        <v>0.93305000000000005</v>
      </c>
      <c r="K396" s="89">
        <v>0.93305000000000005</v>
      </c>
      <c r="L396" s="89">
        <v>0.93305000000000005</v>
      </c>
    </row>
    <row r="397" spans="1:12">
      <c r="A397" s="1" t="s">
        <v>111</v>
      </c>
      <c r="C397" s="88">
        <v>0.84662000000000004</v>
      </c>
      <c r="D397" s="88">
        <v>0.85570000000000002</v>
      </c>
      <c r="E397" s="88">
        <v>0.86319000000000001</v>
      </c>
      <c r="F397" s="88">
        <v>0.86934</v>
      </c>
      <c r="G397" s="88">
        <v>0.87436000000000003</v>
      </c>
      <c r="H397" s="88">
        <v>0.87436000000000003</v>
      </c>
      <c r="I397" s="89">
        <v>0.87436000000000003</v>
      </c>
      <c r="J397" s="89">
        <v>0.87436000000000003</v>
      </c>
      <c r="K397" s="89">
        <v>0.87436000000000003</v>
      </c>
      <c r="L397" s="89">
        <v>0.87436000000000003</v>
      </c>
    </row>
    <row r="398" spans="1:12">
      <c r="A398" s="1" t="s">
        <v>112</v>
      </c>
      <c r="C398" s="88">
        <v>0.57789000000000001</v>
      </c>
      <c r="D398" s="88">
        <v>0.58779000000000003</v>
      </c>
      <c r="E398" s="88">
        <v>0.59623000000000004</v>
      </c>
      <c r="F398" s="88">
        <v>0.60340000000000005</v>
      </c>
      <c r="G398" s="88">
        <v>0.60945000000000005</v>
      </c>
      <c r="H398" s="88">
        <v>0.60945000000000005</v>
      </c>
      <c r="I398" s="89">
        <v>0.60945000000000005</v>
      </c>
      <c r="J398" s="89">
        <v>0.60945000000000005</v>
      </c>
      <c r="K398" s="89">
        <v>0.60945000000000005</v>
      </c>
      <c r="L398" s="89">
        <v>0.60945000000000005</v>
      </c>
    </row>
    <row r="399" spans="1:12">
      <c r="A399" s="1"/>
    </row>
    <row r="400" spans="1:12">
      <c r="A400" s="1" t="s">
        <v>118</v>
      </c>
    </row>
    <row r="401" spans="1:12">
      <c r="A401" s="1"/>
      <c r="B401" s="66"/>
      <c r="C401" s="87">
        <v>2025</v>
      </c>
      <c r="D401" s="87">
        <v>2030</v>
      </c>
      <c r="E401" s="87">
        <v>2035</v>
      </c>
      <c r="F401" s="87">
        <v>2040</v>
      </c>
      <c r="G401" s="87">
        <v>2045</v>
      </c>
      <c r="H401" s="87">
        <v>2050</v>
      </c>
      <c r="I401" s="87">
        <v>2055</v>
      </c>
      <c r="J401" s="87">
        <v>2060</v>
      </c>
      <c r="K401" s="87">
        <v>2065</v>
      </c>
      <c r="L401" s="87">
        <v>2070</v>
      </c>
    </row>
    <row r="402" spans="1:12">
      <c r="A402" s="91" t="s">
        <v>95</v>
      </c>
      <c r="C402" s="92">
        <v>2.4526494222718943E-2</v>
      </c>
      <c r="D402" s="92">
        <v>1.3462370667039206E-2</v>
      </c>
      <c r="E402" s="92">
        <v>2.3982471113594694E-3</v>
      </c>
      <c r="F402" s="92">
        <v>-8.6658764443202675E-3</v>
      </c>
      <c r="G402" s="92">
        <v>-1.9730000000000001E-2</v>
      </c>
      <c r="H402" s="92">
        <v>-1.9730000000000001E-2</v>
      </c>
      <c r="I402" s="92">
        <v>-1.9730000000000001E-2</v>
      </c>
      <c r="J402" s="92">
        <v>-1.9730000000000001E-2</v>
      </c>
      <c r="K402" s="92">
        <v>-1.9730000000000001E-2</v>
      </c>
      <c r="L402" s="92">
        <v>-1.9730000000000001E-2</v>
      </c>
    </row>
    <row r="403" spans="1:12">
      <c r="A403" s="91" t="s">
        <v>96</v>
      </c>
      <c r="C403" s="92">
        <v>1.9108879898136161E-2</v>
      </c>
      <c r="D403" s="92">
        <v>6.5416599236021201E-3</v>
      </c>
      <c r="E403" s="92">
        <v>-6.0255600509319211E-3</v>
      </c>
      <c r="F403" s="92">
        <v>-1.8592780025465962E-2</v>
      </c>
      <c r="G403" s="92">
        <v>-3.116E-2</v>
      </c>
      <c r="H403" s="92">
        <v>-3.116E-2</v>
      </c>
      <c r="I403" s="92">
        <v>-3.116E-2</v>
      </c>
      <c r="J403" s="92">
        <v>-3.116E-2</v>
      </c>
      <c r="K403" s="92">
        <v>-3.116E-2</v>
      </c>
      <c r="L403" s="92">
        <v>-3.116E-2</v>
      </c>
    </row>
    <row r="404" spans="1:12">
      <c r="A404" s="91" t="s">
        <v>97</v>
      </c>
      <c r="C404" s="92">
        <v>2.25294324487843E-4</v>
      </c>
      <c r="D404" s="92">
        <v>-2.1156029256634117E-2</v>
      </c>
      <c r="E404" s="92">
        <v>-4.2537352837756073E-2</v>
      </c>
      <c r="F404" s="92">
        <v>-6.3918676418878037E-2</v>
      </c>
      <c r="G404" s="92">
        <v>-8.5300000000000001E-2</v>
      </c>
      <c r="H404" s="92">
        <v>-8.5300000000000001E-2</v>
      </c>
      <c r="I404" s="92">
        <v>-8.5300000000000001E-2</v>
      </c>
      <c r="J404" s="92">
        <v>-8.5300000000000001E-2</v>
      </c>
      <c r="K404" s="92">
        <v>-8.5300000000000001E-2</v>
      </c>
      <c r="L404" s="92">
        <v>-8.5300000000000001E-2</v>
      </c>
    </row>
    <row r="405" spans="1:12">
      <c r="A405" s="91" t="s">
        <v>98</v>
      </c>
      <c r="C405" s="92">
        <v>-0.20689805345563431</v>
      </c>
      <c r="D405" s="92">
        <v>-0.21455604009172574</v>
      </c>
      <c r="E405" s="92">
        <v>-0.22221402672781715</v>
      </c>
      <c r="F405" s="92">
        <v>-0.22987201336390856</v>
      </c>
      <c r="G405" s="92">
        <v>-0.23752999999999999</v>
      </c>
      <c r="H405" s="92">
        <v>-0.23752999999999999</v>
      </c>
      <c r="I405" s="92">
        <v>-0.23752999999999999</v>
      </c>
      <c r="J405" s="92">
        <v>-0.23752999999999999</v>
      </c>
      <c r="K405" s="92">
        <v>-0.23752999999999999</v>
      </c>
      <c r="L405" s="92">
        <v>-0.23752999999999999</v>
      </c>
    </row>
    <row r="406" spans="1:12">
      <c r="A406" s="91" t="s">
        <v>99</v>
      </c>
      <c r="C406" s="92">
        <v>0.22215896774609256</v>
      </c>
      <c r="D406" s="92">
        <v>0.21334672580956943</v>
      </c>
      <c r="E406" s="92">
        <v>0.20453448387304629</v>
      </c>
      <c r="F406" s="92">
        <v>0.19572224193652316</v>
      </c>
      <c r="G406" s="92">
        <v>0.18690999999999999</v>
      </c>
      <c r="H406" s="92">
        <v>0.18690999999999999</v>
      </c>
      <c r="I406" s="92">
        <v>0.18690999999999999</v>
      </c>
      <c r="J406" s="92">
        <v>0.18690999999999999</v>
      </c>
      <c r="K406" s="92">
        <v>0.18690999999999999</v>
      </c>
      <c r="L406" s="92">
        <v>0.18690999999999999</v>
      </c>
    </row>
    <row r="407" spans="1:12">
      <c r="A407" s="91" t="s">
        <v>100</v>
      </c>
      <c r="C407" s="92">
        <v>0.19405008071939911</v>
      </c>
      <c r="D407" s="92">
        <v>0.16342006053954933</v>
      </c>
      <c r="E407" s="92">
        <v>0.13279004035969955</v>
      </c>
      <c r="F407" s="92">
        <v>0.10216002017984976</v>
      </c>
      <c r="G407" s="92">
        <v>7.1529999999999996E-2</v>
      </c>
      <c r="H407" s="92">
        <v>7.1529999999999996E-2</v>
      </c>
      <c r="I407" s="92">
        <v>7.1529999999999996E-2</v>
      </c>
      <c r="J407" s="92">
        <v>7.1529999999999996E-2</v>
      </c>
      <c r="K407" s="92">
        <v>7.1529999999999996E-2</v>
      </c>
      <c r="L407" s="92">
        <v>7.1529999999999996E-2</v>
      </c>
    </row>
    <row r="408" spans="1:12">
      <c r="A408" s="91" t="s">
        <v>101</v>
      </c>
      <c r="C408" s="92">
        <v>0.14360703481562609</v>
      </c>
      <c r="D408" s="92">
        <v>0.11126027611171957</v>
      </c>
      <c r="E408" s="92">
        <v>7.891351740781305E-2</v>
      </c>
      <c r="F408" s="92">
        <v>4.656675870390653E-2</v>
      </c>
      <c r="G408" s="92">
        <v>1.422E-2</v>
      </c>
      <c r="H408" s="92">
        <v>1.422E-2</v>
      </c>
      <c r="I408" s="92">
        <v>1.422E-2</v>
      </c>
      <c r="J408" s="92">
        <v>1.422E-2</v>
      </c>
      <c r="K408" s="92">
        <v>1.422E-2</v>
      </c>
      <c r="L408" s="92">
        <v>1.422E-2</v>
      </c>
    </row>
    <row r="409" spans="1:12">
      <c r="A409" s="91" t="s">
        <v>102</v>
      </c>
      <c r="C409" s="92">
        <v>5.7061348592759985E-2</v>
      </c>
      <c r="D409" s="92">
        <v>4.082851144456999E-2</v>
      </c>
      <c r="E409" s="92">
        <v>2.4595674296379995E-2</v>
      </c>
      <c r="F409" s="92">
        <v>8.3628371481899999E-3</v>
      </c>
      <c r="G409" s="92">
        <v>-7.8700000000000003E-3</v>
      </c>
      <c r="H409" s="92">
        <v>-7.8700000000000003E-3</v>
      </c>
      <c r="I409" s="92">
        <v>-7.8700000000000003E-3</v>
      </c>
      <c r="J409" s="92">
        <v>-7.8700000000000003E-3</v>
      </c>
      <c r="K409" s="92">
        <v>-7.8700000000000003E-3</v>
      </c>
      <c r="L409" s="92">
        <v>-7.8700000000000003E-3</v>
      </c>
    </row>
    <row r="410" spans="1:12">
      <c r="A410" s="91" t="s">
        <v>103</v>
      </c>
      <c r="C410" s="92">
        <v>2.1690568877308736E-2</v>
      </c>
      <c r="D410" s="92">
        <v>1.4455426657981552E-2</v>
      </c>
      <c r="E410" s="92">
        <v>7.2202844386543676E-3</v>
      </c>
      <c r="F410" s="92">
        <v>-1.4857780672816387E-5</v>
      </c>
      <c r="G410" s="92">
        <v>-7.2500000000000004E-3</v>
      </c>
      <c r="H410" s="92">
        <v>-7.2500000000000004E-3</v>
      </c>
      <c r="I410" s="92">
        <v>-7.2500000000000004E-3</v>
      </c>
      <c r="J410" s="92">
        <v>-7.2500000000000004E-3</v>
      </c>
      <c r="K410" s="92">
        <v>-7.2500000000000004E-3</v>
      </c>
      <c r="L410" s="92">
        <v>-7.2500000000000004E-3</v>
      </c>
    </row>
    <row r="411" spans="1:12">
      <c r="A411" s="91" t="s">
        <v>104</v>
      </c>
      <c r="C411" s="92">
        <v>1.6321054162851116E-2</v>
      </c>
      <c r="D411" s="92">
        <v>7.0707906221383378E-3</v>
      </c>
      <c r="E411" s="92">
        <v>-2.1794729185744405E-3</v>
      </c>
      <c r="F411" s="92">
        <v>-1.1429736459287219E-2</v>
      </c>
      <c r="G411" s="92">
        <v>-2.068E-2</v>
      </c>
      <c r="H411" s="92">
        <v>-2.068E-2</v>
      </c>
      <c r="I411" s="92">
        <v>-2.068E-2</v>
      </c>
      <c r="J411" s="92">
        <v>-2.068E-2</v>
      </c>
      <c r="K411" s="92">
        <v>-2.068E-2</v>
      </c>
      <c r="L411" s="92">
        <v>-2.068E-2</v>
      </c>
    </row>
    <row r="412" spans="1:12">
      <c r="A412" s="91" t="s">
        <v>105</v>
      </c>
      <c r="C412" s="92">
        <v>1.7449882416480093E-2</v>
      </c>
      <c r="D412" s="92">
        <v>1.2392411812360071E-2</v>
      </c>
      <c r="E412" s="92">
        <v>7.3349412082400469E-3</v>
      </c>
      <c r="F412" s="92">
        <v>2.2774706041200233E-3</v>
      </c>
      <c r="G412" s="92">
        <v>-2.7799999999999999E-3</v>
      </c>
      <c r="H412" s="92">
        <v>-2.7799999999999999E-3</v>
      </c>
      <c r="I412" s="92">
        <v>-2.7799999999999999E-3</v>
      </c>
      <c r="J412" s="92">
        <v>-2.7799999999999999E-3</v>
      </c>
      <c r="K412" s="92">
        <v>-2.7799999999999999E-3</v>
      </c>
      <c r="L412" s="92">
        <v>-2.7799999999999999E-3</v>
      </c>
    </row>
    <row r="413" spans="1:12">
      <c r="A413" s="91" t="s">
        <v>106</v>
      </c>
      <c r="C413" s="92">
        <v>3.5647928022357764E-2</v>
      </c>
      <c r="D413" s="92">
        <v>2.4273446016768323E-2</v>
      </c>
      <c r="E413" s="92">
        <v>1.2898964011178883E-2</v>
      </c>
      <c r="F413" s="92">
        <v>1.5244820055894427E-3</v>
      </c>
      <c r="G413" s="92">
        <v>-9.8499999999999994E-3</v>
      </c>
      <c r="H413" s="92">
        <v>-9.8499999999999994E-3</v>
      </c>
      <c r="I413" s="92">
        <v>-9.8499999999999994E-3</v>
      </c>
      <c r="J413" s="92">
        <v>-9.8499999999999994E-3</v>
      </c>
      <c r="K413" s="92">
        <v>-9.8499999999999994E-3</v>
      </c>
      <c r="L413" s="92">
        <v>-9.8499999999999994E-3</v>
      </c>
    </row>
    <row r="414" spans="1:12">
      <c r="A414" s="91" t="s">
        <v>107</v>
      </c>
      <c r="C414" s="92">
        <v>-8.6471544984236058E-4</v>
      </c>
      <c r="D414" s="92">
        <v>-6.0585365873817706E-3</v>
      </c>
      <c r="E414" s="92">
        <v>-1.125235772492118E-2</v>
      </c>
      <c r="F414" s="92">
        <v>-1.6446178862460588E-2</v>
      </c>
      <c r="G414" s="92">
        <v>-2.164E-2</v>
      </c>
      <c r="H414" s="92">
        <v>-2.164E-2</v>
      </c>
      <c r="I414" s="92">
        <v>-2.164E-2</v>
      </c>
      <c r="J414" s="92">
        <v>-2.164E-2</v>
      </c>
      <c r="K414" s="92">
        <v>-2.164E-2</v>
      </c>
      <c r="L414" s="92">
        <v>-2.164E-2</v>
      </c>
    </row>
    <row r="415" spans="1:12">
      <c r="A415" s="91" t="s">
        <v>108</v>
      </c>
      <c r="C415" s="92">
        <v>4.9826906907442115E-3</v>
      </c>
      <c r="D415" s="92">
        <v>6.0201801805815844E-4</v>
      </c>
      <c r="E415" s="92">
        <v>-3.7786546546278946E-3</v>
      </c>
      <c r="F415" s="92">
        <v>-8.1593273273139477E-3</v>
      </c>
      <c r="G415" s="92">
        <v>-1.2540000000000001E-2</v>
      </c>
      <c r="H415" s="92">
        <v>-1.2540000000000001E-2</v>
      </c>
      <c r="I415" s="92">
        <v>-1.2540000000000001E-2</v>
      </c>
      <c r="J415" s="92">
        <v>-1.2540000000000001E-2</v>
      </c>
      <c r="K415" s="92">
        <v>-1.2540000000000001E-2</v>
      </c>
      <c r="L415" s="92">
        <v>-1.2540000000000001E-2</v>
      </c>
    </row>
    <row r="416" spans="1:12">
      <c r="A416" s="91" t="s">
        <v>109</v>
      </c>
      <c r="C416" s="92">
        <v>2.0871284894698533E-3</v>
      </c>
      <c r="D416" s="92">
        <v>7.7503463671023901E-3</v>
      </c>
      <c r="E416" s="92">
        <v>1.3413564244734926E-2</v>
      </c>
      <c r="F416" s="92">
        <v>1.9076782122367464E-2</v>
      </c>
      <c r="G416" s="92">
        <v>2.4740000000000002E-2</v>
      </c>
      <c r="H416" s="92">
        <v>2.4740000000000002E-2</v>
      </c>
      <c r="I416" s="92">
        <v>2.4740000000000002E-2</v>
      </c>
      <c r="J416" s="92">
        <v>2.4740000000000002E-2</v>
      </c>
      <c r="K416" s="92">
        <v>2.4740000000000002E-2</v>
      </c>
      <c r="L416" s="92">
        <v>2.4740000000000002E-2</v>
      </c>
    </row>
    <row r="417" spans="1:12">
      <c r="A417" s="91" t="s">
        <v>110</v>
      </c>
      <c r="C417" s="92">
        <v>8.2150215707278665E-2</v>
      </c>
      <c r="D417" s="92">
        <v>5.8492661780458997E-2</v>
      </c>
      <c r="E417" s="92">
        <v>3.483510785363933E-2</v>
      </c>
      <c r="F417" s="92">
        <v>1.1177553926819662E-2</v>
      </c>
      <c r="G417" s="92">
        <v>-1.248E-2</v>
      </c>
      <c r="H417" s="92">
        <v>-1.248E-2</v>
      </c>
      <c r="I417" s="92">
        <v>-1.248E-2</v>
      </c>
      <c r="J417" s="92">
        <v>-1.248E-2</v>
      </c>
      <c r="K417" s="92">
        <v>-1.248E-2</v>
      </c>
      <c r="L417" s="92">
        <v>-1.248E-2</v>
      </c>
    </row>
    <row r="418" spans="1:12">
      <c r="A418" s="91" t="s">
        <v>111</v>
      </c>
      <c r="C418" s="92">
        <v>-1.7085254156134773E-2</v>
      </c>
      <c r="D418" s="92">
        <v>-2.412144061710108E-2</v>
      </c>
      <c r="E418" s="92">
        <v>-3.1157627078067386E-2</v>
      </c>
      <c r="F418" s="92">
        <v>-3.8193813539033693E-2</v>
      </c>
      <c r="G418" s="92">
        <v>-4.5229999999999999E-2</v>
      </c>
      <c r="H418" s="92">
        <v>-4.5229999999999999E-2</v>
      </c>
      <c r="I418" s="92">
        <v>-4.5229999999999999E-2</v>
      </c>
      <c r="J418" s="92">
        <v>-4.5229999999999999E-2</v>
      </c>
      <c r="K418" s="92">
        <v>-4.5229999999999999E-2</v>
      </c>
      <c r="L418" s="92">
        <v>-4.5229999999999999E-2</v>
      </c>
    </row>
    <row r="419" spans="1:12">
      <c r="A419" s="91" t="s">
        <v>112</v>
      </c>
      <c r="C419" s="92">
        <v>-2.0543172363466748E-2</v>
      </c>
      <c r="D419" s="92">
        <v>-2.3572379272600062E-2</v>
      </c>
      <c r="E419" s="92">
        <v>-2.6601586181733375E-2</v>
      </c>
      <c r="F419" s="92">
        <v>-2.9630793090866688E-2</v>
      </c>
      <c r="G419" s="92">
        <v>-3.2660000000000002E-2</v>
      </c>
      <c r="H419" s="92">
        <v>-3.2660000000000002E-2</v>
      </c>
      <c r="I419" s="92">
        <v>-3.2660000000000002E-2</v>
      </c>
      <c r="J419" s="92">
        <v>-3.2660000000000002E-2</v>
      </c>
      <c r="K419" s="92">
        <v>-3.2660000000000002E-2</v>
      </c>
      <c r="L419" s="92">
        <v>-3.2660000000000002E-2</v>
      </c>
    </row>
    <row r="420" spans="1:12">
      <c r="A420" s="91"/>
      <c r="C420" s="90"/>
      <c r="D420" s="90"/>
      <c r="E420" s="90"/>
      <c r="F420" s="90"/>
      <c r="G420" s="90"/>
      <c r="H420" s="90"/>
      <c r="I420" s="90"/>
      <c r="J420" s="90"/>
      <c r="K420" s="90"/>
      <c r="L420" s="90"/>
    </row>
    <row r="421" spans="1:12">
      <c r="A421" s="91" t="s">
        <v>119</v>
      </c>
      <c r="C421" s="90"/>
      <c r="D421" s="90"/>
      <c r="E421" s="90"/>
      <c r="F421" s="90"/>
      <c r="G421" s="90"/>
      <c r="H421" s="90"/>
      <c r="I421" s="90"/>
      <c r="J421" s="90"/>
      <c r="K421" s="90"/>
      <c r="L421" s="90"/>
    </row>
    <row r="422" spans="1:12">
      <c r="A422" s="91"/>
      <c r="B422" s="66"/>
      <c r="C422" s="87">
        <v>2025</v>
      </c>
      <c r="D422" s="87">
        <v>2030</v>
      </c>
      <c r="E422" s="87">
        <v>2035</v>
      </c>
      <c r="F422" s="87">
        <v>2040</v>
      </c>
      <c r="G422" s="87">
        <v>2045</v>
      </c>
      <c r="H422" s="87">
        <v>2050</v>
      </c>
      <c r="I422" s="87">
        <v>2055</v>
      </c>
      <c r="J422" s="87">
        <v>2060</v>
      </c>
      <c r="K422" s="87">
        <v>2065</v>
      </c>
      <c r="L422" s="87">
        <v>2070</v>
      </c>
    </row>
    <row r="423" spans="1:12">
      <c r="A423" s="91" t="s">
        <v>95</v>
      </c>
      <c r="C423" s="92">
        <v>4.6832707032192909E-2</v>
      </c>
      <c r="D423" s="92">
        <v>2.1149530274144682E-2</v>
      </c>
      <c r="E423" s="92">
        <v>-4.5336464839035445E-3</v>
      </c>
      <c r="F423" s="92">
        <v>-3.0216823241951771E-2</v>
      </c>
      <c r="G423" s="92">
        <v>-5.5899999999999998E-2</v>
      </c>
      <c r="H423" s="92">
        <v>-5.5899999999999998E-2</v>
      </c>
      <c r="I423" s="92">
        <v>-5.5899999999999998E-2</v>
      </c>
      <c r="J423" s="92">
        <v>-5.5899999999999998E-2</v>
      </c>
      <c r="K423" s="92">
        <v>-5.5899999999999998E-2</v>
      </c>
      <c r="L423" s="92">
        <v>-5.5899999999999998E-2</v>
      </c>
    </row>
    <row r="424" spans="1:12">
      <c r="A424" s="91" t="s">
        <v>96</v>
      </c>
      <c r="C424" s="92">
        <v>2.745291561600292E-2</v>
      </c>
      <c r="D424" s="92">
        <v>1.9707186712002188E-2</v>
      </c>
      <c r="E424" s="92">
        <v>1.1961457808001457E-2</v>
      </c>
      <c r="F424" s="92">
        <v>4.2157289040007269E-3</v>
      </c>
      <c r="G424" s="92">
        <v>-3.5300000000000002E-3</v>
      </c>
      <c r="H424" s="92">
        <v>-3.5300000000000002E-3</v>
      </c>
      <c r="I424" s="92">
        <v>-3.5300000000000002E-3</v>
      </c>
      <c r="J424" s="92">
        <v>-3.5300000000000002E-3</v>
      </c>
      <c r="K424" s="92">
        <v>-3.5300000000000002E-3</v>
      </c>
      <c r="L424" s="92">
        <v>-3.5300000000000002E-3</v>
      </c>
    </row>
    <row r="425" spans="1:12">
      <c r="A425" s="91" t="s">
        <v>97</v>
      </c>
      <c r="C425" s="92">
        <v>-3.1146804876229185E-3</v>
      </c>
      <c r="D425" s="92">
        <v>-1.6066010365717188E-2</v>
      </c>
      <c r="E425" s="92">
        <v>-2.901734024381146E-2</v>
      </c>
      <c r="F425" s="92">
        <v>-4.1968670121905728E-2</v>
      </c>
      <c r="G425" s="92">
        <v>-5.4919999999999997E-2</v>
      </c>
      <c r="H425" s="92">
        <v>-5.4919999999999997E-2</v>
      </c>
      <c r="I425" s="92">
        <v>-5.4919999999999997E-2</v>
      </c>
      <c r="J425" s="92">
        <v>-5.4919999999999997E-2</v>
      </c>
      <c r="K425" s="92">
        <v>-5.4919999999999997E-2</v>
      </c>
      <c r="L425" s="92">
        <v>-5.4919999999999997E-2</v>
      </c>
    </row>
    <row r="426" spans="1:12">
      <c r="A426" s="91" t="s">
        <v>98</v>
      </c>
      <c r="C426" s="92">
        <v>-0.16078533910187234</v>
      </c>
      <c r="D426" s="92">
        <v>-0.17102150432640426</v>
      </c>
      <c r="E426" s="92">
        <v>-0.18125766955093617</v>
      </c>
      <c r="F426" s="92">
        <v>-0.19149383477546808</v>
      </c>
      <c r="G426" s="92">
        <v>-0.20172999999999999</v>
      </c>
      <c r="H426" s="92">
        <v>-0.20172999999999999</v>
      </c>
      <c r="I426" s="92">
        <v>-0.20172999999999999</v>
      </c>
      <c r="J426" s="92">
        <v>-0.20172999999999999</v>
      </c>
      <c r="K426" s="92">
        <v>-0.20172999999999999</v>
      </c>
      <c r="L426" s="92">
        <v>-0.20172999999999999</v>
      </c>
    </row>
    <row r="427" spans="1:12">
      <c r="A427" s="91" t="s">
        <v>99</v>
      </c>
      <c r="C427" s="92">
        <v>0.26805970517140504</v>
      </c>
      <c r="D427" s="92">
        <v>0.23582477887855377</v>
      </c>
      <c r="E427" s="92">
        <v>0.2035898525857025</v>
      </c>
      <c r="F427" s="92">
        <v>0.17135492629285123</v>
      </c>
      <c r="G427" s="92">
        <v>0.13911999999999999</v>
      </c>
      <c r="H427" s="92">
        <v>0.13911999999999999</v>
      </c>
      <c r="I427" s="92">
        <v>0.13911999999999999</v>
      </c>
      <c r="J427" s="92">
        <v>0.13911999999999999</v>
      </c>
      <c r="K427" s="92">
        <v>0.13911999999999999</v>
      </c>
      <c r="L427" s="92">
        <v>0.13911999999999999</v>
      </c>
    </row>
    <row r="428" spans="1:12">
      <c r="A428" s="91" t="s">
        <v>100</v>
      </c>
      <c r="C428" s="92">
        <v>0.19348409026533531</v>
      </c>
      <c r="D428" s="92">
        <v>0.16949306769900147</v>
      </c>
      <c r="E428" s="92">
        <v>0.14550204513266762</v>
      </c>
      <c r="F428" s="92">
        <v>0.1215110225663338</v>
      </c>
      <c r="G428" s="92">
        <v>9.7519999999999996E-2</v>
      </c>
      <c r="H428" s="92">
        <v>9.7519999999999996E-2</v>
      </c>
      <c r="I428" s="92">
        <v>9.7519999999999996E-2</v>
      </c>
      <c r="J428" s="92">
        <v>9.7519999999999996E-2</v>
      </c>
      <c r="K428" s="92">
        <v>9.7519999999999996E-2</v>
      </c>
      <c r="L428" s="92">
        <v>9.7519999999999996E-2</v>
      </c>
    </row>
    <row r="429" spans="1:12">
      <c r="A429" s="91" t="s">
        <v>101</v>
      </c>
      <c r="C429" s="92">
        <v>8.2878994192711428E-2</v>
      </c>
      <c r="D429" s="92">
        <v>5.6366745644533575E-2</v>
      </c>
      <c r="E429" s="92">
        <v>2.9854497096355719E-2</v>
      </c>
      <c r="F429" s="92">
        <v>3.3422485481778633E-3</v>
      </c>
      <c r="G429" s="92">
        <v>-2.317E-2</v>
      </c>
      <c r="H429" s="92">
        <v>-2.317E-2</v>
      </c>
      <c r="I429" s="92">
        <v>-2.317E-2</v>
      </c>
      <c r="J429" s="92">
        <v>-2.317E-2</v>
      </c>
      <c r="K429" s="92">
        <v>-2.317E-2</v>
      </c>
      <c r="L429" s="92">
        <v>-2.317E-2</v>
      </c>
    </row>
    <row r="430" spans="1:12">
      <c r="A430" s="91" t="s">
        <v>102</v>
      </c>
      <c r="C430" s="92">
        <v>4.5477289736550082E-2</v>
      </c>
      <c r="D430" s="92">
        <v>2.843296730241256E-2</v>
      </c>
      <c r="E430" s="92">
        <v>1.1388644868275039E-2</v>
      </c>
      <c r="F430" s="92">
        <v>-5.6556775658624832E-3</v>
      </c>
      <c r="G430" s="92">
        <v>-2.2700000000000001E-2</v>
      </c>
      <c r="H430" s="92">
        <v>-2.2700000000000001E-2</v>
      </c>
      <c r="I430" s="92">
        <v>-2.2700000000000001E-2</v>
      </c>
      <c r="J430" s="92">
        <v>-2.2700000000000001E-2</v>
      </c>
      <c r="K430" s="92">
        <v>-2.2700000000000001E-2</v>
      </c>
      <c r="L430" s="92">
        <v>-2.2700000000000001E-2</v>
      </c>
    </row>
    <row r="431" spans="1:12">
      <c r="A431" s="91" t="s">
        <v>103</v>
      </c>
      <c r="C431" s="92">
        <v>1.902094839137651E-2</v>
      </c>
      <c r="D431" s="92">
        <v>1.2745711293532382E-2</v>
      </c>
      <c r="E431" s="92">
        <v>6.4704741956882542E-3</v>
      </c>
      <c r="F431" s="92">
        <v>1.9523709784412605E-4</v>
      </c>
      <c r="G431" s="92">
        <v>-6.0800000000000003E-3</v>
      </c>
      <c r="H431" s="92">
        <v>-6.0800000000000003E-3</v>
      </c>
      <c r="I431" s="92">
        <v>-6.0800000000000003E-3</v>
      </c>
      <c r="J431" s="92">
        <v>-6.0800000000000003E-3</v>
      </c>
      <c r="K431" s="92">
        <v>-6.0800000000000003E-3</v>
      </c>
      <c r="L431" s="92">
        <v>-6.0800000000000003E-3</v>
      </c>
    </row>
    <row r="432" spans="1:12">
      <c r="A432" s="91" t="s">
        <v>104</v>
      </c>
      <c r="C432" s="92">
        <v>-5.8620071820791354E-3</v>
      </c>
      <c r="D432" s="92">
        <v>-1.1401505386559352E-2</v>
      </c>
      <c r="E432" s="92">
        <v>-1.6941003591039568E-2</v>
      </c>
      <c r="F432" s="92">
        <v>-2.2480501795519782E-2</v>
      </c>
      <c r="G432" s="92">
        <v>-2.802E-2</v>
      </c>
      <c r="H432" s="92">
        <v>-2.802E-2</v>
      </c>
      <c r="I432" s="92">
        <v>-2.802E-2</v>
      </c>
      <c r="J432" s="92">
        <v>-2.802E-2</v>
      </c>
      <c r="K432" s="92">
        <v>-2.802E-2</v>
      </c>
      <c r="L432" s="92">
        <v>-2.802E-2</v>
      </c>
    </row>
    <row r="433" spans="1:12">
      <c r="A433" s="91" t="s">
        <v>105</v>
      </c>
      <c r="C433" s="92">
        <v>1.4363552446346135E-2</v>
      </c>
      <c r="D433" s="92">
        <v>1.4440164334759602E-2</v>
      </c>
      <c r="E433" s="92">
        <v>1.4516776223173069E-2</v>
      </c>
      <c r="F433" s="92">
        <v>1.4593388111586536E-2</v>
      </c>
      <c r="G433" s="92">
        <v>1.4670000000000001E-2</v>
      </c>
      <c r="H433" s="92">
        <v>1.4670000000000001E-2</v>
      </c>
      <c r="I433" s="92">
        <v>1.4670000000000001E-2</v>
      </c>
      <c r="J433" s="92">
        <v>1.4670000000000001E-2</v>
      </c>
      <c r="K433" s="92">
        <v>1.4670000000000001E-2</v>
      </c>
      <c r="L433" s="92">
        <v>1.4670000000000001E-2</v>
      </c>
    </row>
    <row r="434" spans="1:12">
      <c r="A434" s="91" t="s">
        <v>106</v>
      </c>
      <c r="C434" s="92">
        <v>1.6417526193061647E-3</v>
      </c>
      <c r="D434" s="92">
        <v>-9.288685535520376E-3</v>
      </c>
      <c r="E434" s="92">
        <v>-2.0219123690346917E-2</v>
      </c>
      <c r="F434" s="92">
        <v>-3.1149561845173458E-2</v>
      </c>
      <c r="G434" s="92">
        <v>-4.2079999999999999E-2</v>
      </c>
      <c r="H434" s="92">
        <v>-4.2079999999999999E-2</v>
      </c>
      <c r="I434" s="92">
        <v>-4.2079999999999999E-2</v>
      </c>
      <c r="J434" s="92">
        <v>-4.2079999999999999E-2</v>
      </c>
      <c r="K434" s="92">
        <v>-4.2079999999999999E-2</v>
      </c>
      <c r="L434" s="92">
        <v>-4.2079999999999999E-2</v>
      </c>
    </row>
    <row r="435" spans="1:12">
      <c r="A435" s="91" t="s">
        <v>107</v>
      </c>
      <c r="C435" s="92">
        <v>6.2928506241547938E-3</v>
      </c>
      <c r="D435" s="92">
        <v>3.7546379681160954E-3</v>
      </c>
      <c r="E435" s="92">
        <v>1.2164253120773971E-3</v>
      </c>
      <c r="F435" s="92">
        <v>-1.3217873439613013E-3</v>
      </c>
      <c r="G435" s="92">
        <v>-3.8600000000000001E-3</v>
      </c>
      <c r="H435" s="92">
        <v>-3.8600000000000001E-3</v>
      </c>
      <c r="I435" s="92">
        <v>-3.8600000000000001E-3</v>
      </c>
      <c r="J435" s="92">
        <v>-3.8600000000000001E-3</v>
      </c>
      <c r="K435" s="92">
        <v>-3.8600000000000001E-3</v>
      </c>
      <c r="L435" s="92">
        <v>-3.8600000000000001E-3</v>
      </c>
    </row>
    <row r="436" spans="1:12">
      <c r="A436" s="91" t="s">
        <v>108</v>
      </c>
      <c r="C436" s="92">
        <v>4.6474325468240591E-3</v>
      </c>
      <c r="D436" s="92">
        <v>7.1980744101180442E-3</v>
      </c>
      <c r="E436" s="92">
        <v>9.7487162734120301E-3</v>
      </c>
      <c r="F436" s="92">
        <v>1.2299358136706014E-2</v>
      </c>
      <c r="G436" s="92">
        <v>1.485E-2</v>
      </c>
      <c r="H436" s="92">
        <v>1.485E-2</v>
      </c>
      <c r="I436" s="92">
        <v>1.485E-2</v>
      </c>
      <c r="J436" s="92">
        <v>1.485E-2</v>
      </c>
      <c r="K436" s="92">
        <v>1.485E-2</v>
      </c>
      <c r="L436" s="92">
        <v>1.485E-2</v>
      </c>
    </row>
    <row r="437" spans="1:12">
      <c r="A437" s="91" t="s">
        <v>109</v>
      </c>
      <c r="C437" s="92">
        <v>1.3307369841050562E-2</v>
      </c>
      <c r="D437" s="92">
        <v>1.1725527380787922E-2</v>
      </c>
      <c r="E437" s="92">
        <v>1.0143684920525281E-2</v>
      </c>
      <c r="F437" s="92">
        <v>8.5618424602626406E-3</v>
      </c>
      <c r="G437" s="92">
        <v>6.9800000000000001E-3</v>
      </c>
      <c r="H437" s="92">
        <v>6.9800000000000001E-3</v>
      </c>
      <c r="I437" s="92">
        <v>6.9800000000000001E-3</v>
      </c>
      <c r="J437" s="92">
        <v>6.9800000000000001E-3</v>
      </c>
      <c r="K437" s="92">
        <v>6.9800000000000001E-3</v>
      </c>
      <c r="L437" s="92">
        <v>6.9800000000000001E-3</v>
      </c>
    </row>
    <row r="438" spans="1:12">
      <c r="A438" s="91" t="s">
        <v>110</v>
      </c>
      <c r="C438" s="92">
        <v>4.767398855489019E-2</v>
      </c>
      <c r="D438" s="92">
        <v>3.8252991416167642E-2</v>
      </c>
      <c r="E438" s="92">
        <v>2.8831994277445094E-2</v>
      </c>
      <c r="F438" s="92">
        <v>1.9410997138722547E-2</v>
      </c>
      <c r="G438" s="92">
        <v>9.9900000000000006E-3</v>
      </c>
      <c r="H438" s="92">
        <v>9.9900000000000006E-3</v>
      </c>
      <c r="I438" s="92">
        <v>9.9900000000000006E-3</v>
      </c>
      <c r="J438" s="92">
        <v>9.9900000000000006E-3</v>
      </c>
      <c r="K438" s="92">
        <v>9.9900000000000006E-3</v>
      </c>
      <c r="L438" s="92">
        <v>9.9900000000000006E-3</v>
      </c>
    </row>
    <row r="439" spans="1:12">
      <c r="A439" s="91" t="s">
        <v>111</v>
      </c>
      <c r="C439" s="92">
        <v>0.14539076057686551</v>
      </c>
      <c r="D439" s="92">
        <v>0.10415057043264914</v>
      </c>
      <c r="E439" s="92">
        <v>6.2910380288432766E-2</v>
      </c>
      <c r="F439" s="92">
        <v>2.1670190144216388E-2</v>
      </c>
      <c r="G439" s="92">
        <v>-1.9570000000000001E-2</v>
      </c>
      <c r="H439" s="92">
        <v>-1.9570000000000001E-2</v>
      </c>
      <c r="I439" s="92">
        <v>-1.9570000000000001E-2</v>
      </c>
      <c r="J439" s="92">
        <v>-1.9570000000000001E-2</v>
      </c>
      <c r="K439" s="92">
        <v>-1.9570000000000001E-2</v>
      </c>
      <c r="L439" s="92">
        <v>-1.9570000000000001E-2</v>
      </c>
    </row>
    <row r="440" spans="1:12">
      <c r="A440" s="91" t="s">
        <v>112</v>
      </c>
      <c r="C440" s="92">
        <v>-2.8393997323067164E-2</v>
      </c>
      <c r="D440" s="92">
        <v>-3.2367997992300376E-2</v>
      </c>
      <c r="E440" s="92">
        <v>-3.6341998661533585E-2</v>
      </c>
      <c r="F440" s="92">
        <v>-4.0315999330766794E-2</v>
      </c>
      <c r="G440" s="92">
        <v>-4.4290000000000003E-2</v>
      </c>
      <c r="H440" s="92">
        <v>-4.4290000000000003E-2</v>
      </c>
      <c r="I440" s="92">
        <v>-4.4290000000000003E-2</v>
      </c>
      <c r="J440" s="92">
        <v>-4.4290000000000003E-2</v>
      </c>
      <c r="K440" s="92">
        <v>-4.4290000000000003E-2</v>
      </c>
      <c r="L440" s="92">
        <v>-4.4290000000000003E-2</v>
      </c>
    </row>
    <row r="441" spans="1:12">
      <c r="A441" s="1"/>
    </row>
    <row r="442" spans="1:12">
      <c r="A442" s="93" t="s">
        <v>120</v>
      </c>
    </row>
    <row r="443" spans="1:12">
      <c r="A443" s="1"/>
      <c r="B443" s="66"/>
      <c r="C443" s="87">
        <v>2025</v>
      </c>
      <c r="D443" s="87">
        <v>2030</v>
      </c>
      <c r="E443" s="87">
        <v>2035</v>
      </c>
      <c r="F443" s="87">
        <v>2040</v>
      </c>
      <c r="G443" s="87">
        <v>2045</v>
      </c>
      <c r="H443" s="87">
        <v>2050</v>
      </c>
      <c r="I443" s="87">
        <v>2055</v>
      </c>
      <c r="J443" s="87">
        <v>2060</v>
      </c>
      <c r="K443" s="87">
        <v>2065</v>
      </c>
      <c r="L443" s="87">
        <v>2070</v>
      </c>
    </row>
    <row r="444" spans="1:12">
      <c r="A444" s="91" t="s">
        <v>95</v>
      </c>
      <c r="C444" s="94"/>
      <c r="D444" s="92"/>
      <c r="E444" s="92"/>
      <c r="F444" s="92"/>
      <c r="G444" s="92"/>
      <c r="H444" s="92"/>
      <c r="I444" s="92"/>
      <c r="J444" s="92"/>
      <c r="K444" s="92"/>
      <c r="L444" s="92"/>
    </row>
    <row r="445" spans="1:12">
      <c r="A445" s="91" t="s">
        <v>96</v>
      </c>
      <c r="C445" s="94"/>
      <c r="D445" s="92"/>
      <c r="E445" s="92"/>
      <c r="F445" s="92"/>
      <c r="G445" s="92"/>
      <c r="H445" s="92"/>
      <c r="I445" s="92"/>
      <c r="J445" s="92"/>
      <c r="K445" s="92"/>
      <c r="L445" s="92"/>
    </row>
    <row r="446" spans="1:12">
      <c r="A446" s="91" t="s">
        <v>97</v>
      </c>
      <c r="C446" s="94"/>
      <c r="D446" s="92"/>
      <c r="E446" s="92"/>
      <c r="F446" s="92"/>
      <c r="G446" s="92"/>
      <c r="H446" s="92"/>
      <c r="I446" s="92"/>
      <c r="J446" s="92"/>
      <c r="K446" s="92"/>
      <c r="L446" s="92"/>
    </row>
    <row r="447" spans="1:12">
      <c r="A447" s="91" t="s">
        <v>98</v>
      </c>
      <c r="C447" s="94"/>
      <c r="D447" s="92"/>
      <c r="E447" s="92"/>
      <c r="F447" s="92"/>
      <c r="G447" s="92"/>
      <c r="H447" s="92"/>
      <c r="I447" s="92"/>
      <c r="J447" s="92"/>
      <c r="K447" s="92"/>
      <c r="L447" s="92"/>
    </row>
    <row r="448" spans="1:12">
      <c r="A448" s="91" t="s">
        <v>99</v>
      </c>
      <c r="C448" s="94"/>
      <c r="D448" s="92"/>
      <c r="E448" s="92"/>
      <c r="F448" s="92"/>
      <c r="G448" s="92"/>
      <c r="H448" s="92"/>
      <c r="I448" s="92"/>
      <c r="J448" s="92"/>
      <c r="K448" s="92"/>
      <c r="L448" s="92"/>
    </row>
    <row r="449" spans="1:12">
      <c r="A449" s="91" t="s">
        <v>100</v>
      </c>
      <c r="C449" s="94"/>
      <c r="D449" s="92"/>
      <c r="E449" s="92"/>
      <c r="F449" s="92"/>
      <c r="G449" s="92"/>
      <c r="H449" s="92"/>
      <c r="I449" s="92"/>
      <c r="J449" s="92"/>
      <c r="K449" s="92"/>
      <c r="L449" s="92"/>
    </row>
    <row r="450" spans="1:12">
      <c r="A450" s="91" t="s">
        <v>101</v>
      </c>
      <c r="C450" s="94"/>
      <c r="D450" s="92"/>
      <c r="E450" s="92"/>
      <c r="F450" s="92"/>
      <c r="G450" s="92"/>
      <c r="H450" s="92"/>
      <c r="I450" s="92"/>
      <c r="J450" s="92"/>
      <c r="K450" s="92"/>
      <c r="L450" s="92"/>
    </row>
    <row r="451" spans="1:12">
      <c r="A451" s="91" t="s">
        <v>102</v>
      </c>
      <c r="C451" s="94"/>
      <c r="D451" s="92"/>
      <c r="E451" s="92"/>
      <c r="F451" s="92"/>
      <c r="G451" s="92"/>
      <c r="H451" s="92"/>
      <c r="I451" s="92"/>
      <c r="J451" s="92"/>
      <c r="K451" s="92"/>
      <c r="L451" s="92"/>
    </row>
    <row r="452" spans="1:12">
      <c r="A452" s="91" t="s">
        <v>103</v>
      </c>
      <c r="C452" s="94"/>
      <c r="D452" s="92"/>
      <c r="E452" s="92"/>
      <c r="F452" s="92"/>
      <c r="G452" s="92"/>
      <c r="H452" s="92"/>
      <c r="I452" s="92"/>
      <c r="J452" s="92"/>
      <c r="K452" s="92"/>
      <c r="L452" s="92"/>
    </row>
    <row r="453" spans="1:12">
      <c r="A453" s="91" t="s">
        <v>104</v>
      </c>
      <c r="C453" s="92"/>
      <c r="D453" s="92"/>
      <c r="E453" s="92"/>
      <c r="F453" s="92"/>
      <c r="G453" s="92"/>
      <c r="H453" s="92"/>
      <c r="I453" s="92"/>
      <c r="J453" s="92"/>
      <c r="K453" s="92"/>
      <c r="L453" s="92"/>
    </row>
    <row r="454" spans="1:12">
      <c r="A454" s="91" t="s">
        <v>105</v>
      </c>
      <c r="C454" s="92"/>
      <c r="D454" s="92"/>
      <c r="E454" s="92"/>
      <c r="F454" s="92"/>
      <c r="G454" s="92"/>
      <c r="H454" s="92"/>
      <c r="I454" s="92"/>
      <c r="J454" s="92"/>
      <c r="K454" s="92"/>
      <c r="L454" s="92"/>
    </row>
    <row r="455" spans="1:12">
      <c r="A455" s="91" t="s">
        <v>106</v>
      </c>
      <c r="C455" s="92"/>
      <c r="D455" s="92"/>
      <c r="E455" s="92"/>
      <c r="F455" s="92"/>
      <c r="G455" s="92"/>
      <c r="H455" s="92"/>
      <c r="I455" s="92"/>
      <c r="J455" s="92"/>
      <c r="K455" s="92"/>
      <c r="L455" s="92"/>
    </row>
    <row r="456" spans="1:12">
      <c r="A456" s="91" t="s">
        <v>107</v>
      </c>
      <c r="C456" s="92"/>
      <c r="D456" s="92"/>
      <c r="E456" s="92"/>
      <c r="F456" s="92"/>
      <c r="G456" s="92"/>
      <c r="H456" s="92"/>
      <c r="I456" s="92"/>
      <c r="J456" s="92"/>
      <c r="K456" s="92"/>
      <c r="L456" s="92"/>
    </row>
    <row r="457" spans="1:12">
      <c r="A457" s="91" t="s">
        <v>108</v>
      </c>
      <c r="C457" s="92"/>
      <c r="D457" s="92"/>
      <c r="E457" s="92"/>
      <c r="F457" s="92"/>
      <c r="G457" s="92"/>
      <c r="H457" s="92"/>
      <c r="I457" s="92"/>
      <c r="J457" s="92"/>
      <c r="K457" s="92"/>
      <c r="L457" s="92"/>
    </row>
    <row r="458" spans="1:12">
      <c r="A458" s="91" t="s">
        <v>109</v>
      </c>
      <c r="C458" s="92"/>
      <c r="D458" s="92"/>
      <c r="E458" s="92"/>
      <c r="F458" s="92"/>
      <c r="G458" s="92"/>
      <c r="H458" s="92"/>
      <c r="I458" s="92"/>
      <c r="J458" s="92"/>
      <c r="K458" s="92"/>
      <c r="L458" s="92"/>
    </row>
    <row r="459" spans="1:12">
      <c r="A459" s="91" t="s">
        <v>110</v>
      </c>
      <c r="C459" s="92"/>
      <c r="D459" s="92"/>
      <c r="E459" s="92"/>
      <c r="F459" s="92"/>
      <c r="G459" s="92"/>
      <c r="H459" s="92"/>
      <c r="I459" s="92"/>
      <c r="J459" s="92"/>
      <c r="K459" s="92"/>
      <c r="L459" s="92"/>
    </row>
    <row r="460" spans="1:12">
      <c r="A460" s="91" t="s">
        <v>111</v>
      </c>
      <c r="C460" s="92"/>
      <c r="D460" s="92"/>
      <c r="E460" s="92"/>
      <c r="F460" s="92"/>
      <c r="G460" s="92"/>
      <c r="H460" s="92"/>
      <c r="I460" s="92"/>
      <c r="J460" s="92"/>
      <c r="K460" s="92"/>
      <c r="L460" s="92"/>
    </row>
    <row r="461" spans="1:12">
      <c r="A461" s="91" t="s">
        <v>112</v>
      </c>
      <c r="C461" s="92"/>
      <c r="D461" s="92"/>
      <c r="E461" s="92"/>
      <c r="F461" s="92"/>
      <c r="G461" s="92"/>
      <c r="H461" s="92"/>
      <c r="I461" s="92"/>
      <c r="J461" s="92"/>
      <c r="K461" s="92"/>
      <c r="L461" s="92"/>
    </row>
    <row r="462" spans="1:12">
      <c r="A462" s="91"/>
      <c r="C462" s="90"/>
      <c r="D462" s="90"/>
      <c r="E462" s="90"/>
      <c r="F462" s="90"/>
      <c r="G462" s="90"/>
      <c r="H462" s="90"/>
      <c r="I462" s="90"/>
      <c r="J462" s="90"/>
      <c r="K462" s="90"/>
      <c r="L462" s="90"/>
    </row>
    <row r="463" spans="1:12">
      <c r="A463" s="93" t="s">
        <v>121</v>
      </c>
      <c r="C463" s="90"/>
      <c r="D463" s="90"/>
      <c r="E463" s="90"/>
      <c r="F463" s="90"/>
      <c r="G463" s="90"/>
      <c r="H463" s="90"/>
      <c r="I463" s="90"/>
      <c r="J463" s="90"/>
      <c r="K463" s="90"/>
      <c r="L463" s="90"/>
    </row>
    <row r="464" spans="1:12">
      <c r="A464" s="91"/>
      <c r="B464" s="66"/>
      <c r="C464" s="87">
        <v>2025</v>
      </c>
      <c r="D464" s="87">
        <v>2030</v>
      </c>
      <c r="E464" s="87">
        <v>2035</v>
      </c>
      <c r="F464" s="87">
        <v>2040</v>
      </c>
      <c r="G464" s="87">
        <v>2045</v>
      </c>
      <c r="H464" s="87">
        <v>2050</v>
      </c>
      <c r="I464" s="87">
        <v>2055</v>
      </c>
      <c r="J464" s="87">
        <v>2060</v>
      </c>
      <c r="K464" s="87">
        <v>2065</v>
      </c>
      <c r="L464" s="87">
        <v>2070</v>
      </c>
    </row>
    <row r="465" spans="1:12">
      <c r="A465" s="91" t="s">
        <v>95</v>
      </c>
      <c r="C465" s="94"/>
      <c r="D465" s="92"/>
      <c r="E465" s="92"/>
      <c r="F465" s="92"/>
      <c r="G465" s="92"/>
      <c r="H465" s="92"/>
      <c r="I465" s="92"/>
      <c r="J465" s="92"/>
      <c r="K465" s="92"/>
      <c r="L465" s="92"/>
    </row>
    <row r="466" spans="1:12">
      <c r="A466" s="91" t="s">
        <v>96</v>
      </c>
      <c r="C466" s="94"/>
      <c r="D466" s="92"/>
      <c r="E466" s="92"/>
      <c r="F466" s="92"/>
      <c r="G466" s="92"/>
      <c r="H466" s="92"/>
      <c r="I466" s="92"/>
      <c r="J466" s="92"/>
      <c r="K466" s="92"/>
      <c r="L466" s="92"/>
    </row>
    <row r="467" spans="1:12">
      <c r="A467" s="91" t="s">
        <v>97</v>
      </c>
      <c r="C467" s="94"/>
      <c r="D467" s="92"/>
      <c r="E467" s="92"/>
      <c r="F467" s="92"/>
      <c r="G467" s="92"/>
      <c r="H467" s="92"/>
      <c r="I467" s="92"/>
      <c r="J467" s="92"/>
      <c r="K467" s="92"/>
      <c r="L467" s="92"/>
    </row>
    <row r="468" spans="1:12">
      <c r="A468" s="91" t="s">
        <v>98</v>
      </c>
      <c r="C468" s="94"/>
      <c r="D468" s="92"/>
      <c r="E468" s="92"/>
      <c r="F468" s="92"/>
      <c r="G468" s="92"/>
      <c r="H468" s="92"/>
      <c r="I468" s="92"/>
      <c r="J468" s="92"/>
      <c r="K468" s="92"/>
      <c r="L468" s="92"/>
    </row>
    <row r="469" spans="1:12">
      <c r="A469" s="91" t="s">
        <v>99</v>
      </c>
      <c r="C469" s="94"/>
      <c r="D469" s="92"/>
      <c r="E469" s="92"/>
      <c r="F469" s="92"/>
      <c r="G469" s="92"/>
      <c r="H469" s="92"/>
      <c r="I469" s="92"/>
      <c r="J469" s="92"/>
      <c r="K469" s="92"/>
      <c r="L469" s="92"/>
    </row>
    <row r="470" spans="1:12">
      <c r="A470" s="91" t="s">
        <v>100</v>
      </c>
      <c r="C470" s="94"/>
      <c r="D470" s="92"/>
      <c r="E470" s="92"/>
      <c r="F470" s="92"/>
      <c r="G470" s="92"/>
      <c r="H470" s="92"/>
      <c r="I470" s="92"/>
      <c r="J470" s="92"/>
      <c r="K470" s="92"/>
      <c r="L470" s="92"/>
    </row>
    <row r="471" spans="1:12">
      <c r="A471" s="91" t="s">
        <v>101</v>
      </c>
      <c r="C471" s="94"/>
      <c r="D471" s="92"/>
      <c r="E471" s="92"/>
      <c r="F471" s="92"/>
      <c r="G471" s="92"/>
      <c r="H471" s="92"/>
      <c r="I471" s="92"/>
      <c r="J471" s="92"/>
      <c r="K471" s="92"/>
      <c r="L471" s="92"/>
    </row>
    <row r="472" spans="1:12">
      <c r="A472" s="91" t="s">
        <v>102</v>
      </c>
      <c r="C472" s="94"/>
      <c r="D472" s="92"/>
      <c r="E472" s="92"/>
      <c r="F472" s="92"/>
      <c r="G472" s="92"/>
      <c r="H472" s="92"/>
      <c r="I472" s="92"/>
      <c r="J472" s="92"/>
      <c r="K472" s="92"/>
      <c r="L472" s="92"/>
    </row>
    <row r="473" spans="1:12">
      <c r="A473" s="91" t="s">
        <v>103</v>
      </c>
      <c r="C473" s="94"/>
      <c r="D473" s="92"/>
      <c r="E473" s="92"/>
      <c r="F473" s="92"/>
      <c r="G473" s="92"/>
      <c r="H473" s="92"/>
      <c r="I473" s="92"/>
      <c r="J473" s="92"/>
      <c r="K473" s="92"/>
      <c r="L473" s="92"/>
    </row>
    <row r="474" spans="1:12">
      <c r="A474" s="91" t="s">
        <v>104</v>
      </c>
      <c r="C474" s="92"/>
      <c r="D474" s="92"/>
      <c r="E474" s="92"/>
      <c r="F474" s="92"/>
      <c r="G474" s="92"/>
      <c r="H474" s="92"/>
      <c r="I474" s="92"/>
      <c r="J474" s="92"/>
      <c r="K474" s="92"/>
      <c r="L474" s="92"/>
    </row>
    <row r="475" spans="1:12">
      <c r="A475" s="91" t="s">
        <v>105</v>
      </c>
      <c r="C475" s="92"/>
      <c r="D475" s="92"/>
      <c r="E475" s="92"/>
      <c r="F475" s="92"/>
      <c r="G475" s="92"/>
      <c r="H475" s="92"/>
      <c r="I475" s="92"/>
      <c r="J475" s="92"/>
      <c r="K475" s="92"/>
      <c r="L475" s="92"/>
    </row>
    <row r="476" spans="1:12">
      <c r="A476" s="91" t="s">
        <v>106</v>
      </c>
      <c r="C476" s="92"/>
      <c r="D476" s="92"/>
      <c r="E476" s="92"/>
      <c r="F476" s="92"/>
      <c r="G476" s="92"/>
      <c r="H476" s="92"/>
      <c r="I476" s="92"/>
      <c r="J476" s="92"/>
      <c r="K476" s="92"/>
      <c r="L476" s="92"/>
    </row>
    <row r="477" spans="1:12">
      <c r="A477" s="91" t="s">
        <v>107</v>
      </c>
      <c r="C477" s="92"/>
      <c r="D477" s="92"/>
      <c r="E477" s="92"/>
      <c r="F477" s="92"/>
      <c r="G477" s="92"/>
      <c r="H477" s="92"/>
      <c r="I477" s="92"/>
      <c r="J477" s="92"/>
      <c r="K477" s="92"/>
      <c r="L477" s="92"/>
    </row>
    <row r="478" spans="1:12">
      <c r="A478" s="91" t="s">
        <v>108</v>
      </c>
      <c r="C478" s="92"/>
      <c r="D478" s="92"/>
      <c r="E478" s="92"/>
      <c r="F478" s="92"/>
      <c r="G478" s="92"/>
      <c r="H478" s="92"/>
      <c r="I478" s="92"/>
      <c r="J478" s="92"/>
      <c r="K478" s="92"/>
      <c r="L478" s="92"/>
    </row>
    <row r="479" spans="1:12">
      <c r="A479" s="91" t="s">
        <v>109</v>
      </c>
      <c r="C479" s="92"/>
      <c r="D479" s="92"/>
      <c r="E479" s="92"/>
      <c r="F479" s="92"/>
      <c r="G479" s="92"/>
      <c r="H479" s="92"/>
      <c r="I479" s="92"/>
      <c r="J479" s="92"/>
      <c r="K479" s="92"/>
      <c r="L479" s="92"/>
    </row>
    <row r="480" spans="1:12">
      <c r="A480" s="91" t="s">
        <v>110</v>
      </c>
      <c r="C480" s="92"/>
      <c r="D480" s="92"/>
      <c r="E480" s="92"/>
      <c r="F480" s="92"/>
      <c r="G480" s="92"/>
      <c r="H480" s="92"/>
      <c r="I480" s="92"/>
      <c r="J480" s="92"/>
      <c r="K480" s="92"/>
      <c r="L480" s="92"/>
    </row>
    <row r="481" spans="1:12">
      <c r="A481" s="91" t="s">
        <v>111</v>
      </c>
      <c r="C481" s="92"/>
      <c r="D481" s="92"/>
      <c r="E481" s="92"/>
      <c r="F481" s="92"/>
      <c r="G481" s="92"/>
      <c r="H481" s="92"/>
      <c r="I481" s="92"/>
      <c r="J481" s="92"/>
      <c r="K481" s="92"/>
      <c r="L481" s="92"/>
    </row>
    <row r="482" spans="1:12">
      <c r="A482" s="91" t="s">
        <v>112</v>
      </c>
      <c r="C482" s="92"/>
      <c r="D482" s="92"/>
      <c r="E482" s="92"/>
      <c r="F482" s="92"/>
      <c r="G482" s="92"/>
      <c r="H482" s="92"/>
      <c r="I482" s="92"/>
      <c r="J482" s="92"/>
      <c r="K482" s="92"/>
      <c r="L482" s="92"/>
    </row>
    <row r="483" spans="1:12">
      <c r="A483" s="1"/>
    </row>
    <row r="484" spans="1:12">
      <c r="A484" s="1" t="s">
        <v>122</v>
      </c>
    </row>
    <row r="485" spans="1:12">
      <c r="A485" s="1"/>
      <c r="C485" s="66">
        <v>2025</v>
      </c>
      <c r="D485" s="66">
        <v>2030</v>
      </c>
      <c r="E485" s="66">
        <v>2035</v>
      </c>
      <c r="F485" s="66">
        <v>2040</v>
      </c>
      <c r="G485" s="66">
        <v>2045</v>
      </c>
      <c r="H485" s="66">
        <v>2050</v>
      </c>
      <c r="I485" s="66">
        <v>2055</v>
      </c>
      <c r="J485" s="66">
        <v>2060</v>
      </c>
      <c r="K485" s="66">
        <v>2065</v>
      </c>
      <c r="L485" s="66">
        <v>2070</v>
      </c>
    </row>
    <row r="486" spans="1:12">
      <c r="A486" s="1"/>
      <c r="C486" s="95">
        <v>0.31840000000000002</v>
      </c>
      <c r="D486" s="95">
        <v>0.32884999999999998</v>
      </c>
      <c r="E486" s="95">
        <v>0.33600000000000002</v>
      </c>
      <c r="F486" s="95">
        <v>0.33661999999999997</v>
      </c>
      <c r="G486" s="95">
        <v>0.33374999999999999</v>
      </c>
      <c r="H486" s="95">
        <v>0.33374999999999999</v>
      </c>
      <c r="I486" s="96"/>
      <c r="J486" s="96"/>
      <c r="K486" s="96"/>
      <c r="L486" s="96"/>
    </row>
    <row r="487" spans="1:12">
      <c r="A487" s="1"/>
    </row>
    <row r="488" spans="1:12">
      <c r="A488" s="1" t="s">
        <v>123</v>
      </c>
    </row>
    <row r="489" spans="1:12">
      <c r="A489" s="1"/>
      <c r="C489" s="66">
        <v>2025</v>
      </c>
      <c r="D489" s="66">
        <v>2030</v>
      </c>
      <c r="E489" s="66">
        <v>2035</v>
      </c>
      <c r="F489" s="66">
        <v>2040</v>
      </c>
      <c r="G489" s="66">
        <v>2045</v>
      </c>
      <c r="H489" s="66">
        <v>2050</v>
      </c>
      <c r="I489" s="66">
        <v>2055</v>
      </c>
      <c r="J489" s="66">
        <v>2060</v>
      </c>
      <c r="K489" s="66">
        <v>2065</v>
      </c>
      <c r="L489" s="66">
        <v>2070</v>
      </c>
    </row>
    <row r="490" spans="1:12">
      <c r="A490" s="1"/>
      <c r="C490" s="97">
        <v>105.19616000000001</v>
      </c>
      <c r="D490" s="97">
        <v>105.19695</v>
      </c>
      <c r="E490" s="97">
        <v>105.19786000000001</v>
      </c>
      <c r="F490" s="97">
        <v>105.19837</v>
      </c>
      <c r="G490" s="97">
        <v>105.1994</v>
      </c>
      <c r="H490" s="97">
        <v>105.20048</v>
      </c>
      <c r="I490" s="98">
        <v>105.20048</v>
      </c>
      <c r="J490" s="98">
        <v>105.20048</v>
      </c>
      <c r="K490" s="98">
        <v>105.20048</v>
      </c>
      <c r="L490" s="98">
        <v>105.20048</v>
      </c>
    </row>
  </sheetData>
  <phoneticPr fontId="1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"/>
  <sheetViews>
    <sheetView workbookViewId="0"/>
  </sheetViews>
  <sheetFormatPr defaultRowHeight="13.5"/>
  <sheetData/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X28"/>
  <sheetViews>
    <sheetView showGridLines="0" zoomScale="85" zoomScaleNormal="85" workbookViewId="0">
      <pane xSplit="2" ySplit="3" topLeftCell="C4" activePane="bottomRight" state="frozen"/>
      <selection pane="topRight" activeCell="L4" sqref="L4:L19"/>
      <selection pane="bottomLeft" activeCell="L4" sqref="L4:L19"/>
      <selection pane="bottomRight" activeCell="V4" sqref="V4:V5"/>
    </sheetView>
  </sheetViews>
  <sheetFormatPr defaultRowHeight="13.5"/>
  <cols>
    <col min="1" max="1" width="4.125" style="7" customWidth="1"/>
    <col min="2" max="2" width="10.375" style="7" customWidth="1"/>
    <col min="3" max="8" width="11.125" style="8" customWidth="1"/>
    <col min="9" max="9" width="12.875" style="7" customWidth="1"/>
    <col min="10" max="11" width="9" style="7"/>
    <col min="12" max="19" width="10" style="8" customWidth="1"/>
    <col min="20" max="256" width="9" style="7"/>
    <col min="257" max="257" width="4.125" style="7" customWidth="1"/>
    <col min="258" max="258" width="10.375" style="7" customWidth="1"/>
    <col min="259" max="264" width="11.125" style="7" customWidth="1"/>
    <col min="265" max="265" width="12.875" style="7" customWidth="1"/>
    <col min="266" max="267" width="9" style="7"/>
    <col min="268" max="275" width="10" style="7" customWidth="1"/>
    <col min="276" max="512" width="9" style="7"/>
    <col min="513" max="513" width="4.125" style="7" customWidth="1"/>
    <col min="514" max="514" width="10.375" style="7" customWidth="1"/>
    <col min="515" max="520" width="11.125" style="7" customWidth="1"/>
    <col min="521" max="521" width="12.875" style="7" customWidth="1"/>
    <col min="522" max="523" width="9" style="7"/>
    <col min="524" max="531" width="10" style="7" customWidth="1"/>
    <col min="532" max="768" width="9" style="7"/>
    <col min="769" max="769" width="4.125" style="7" customWidth="1"/>
    <col min="770" max="770" width="10.375" style="7" customWidth="1"/>
    <col min="771" max="776" width="11.125" style="7" customWidth="1"/>
    <col min="777" max="777" width="12.875" style="7" customWidth="1"/>
    <col min="778" max="779" width="9" style="7"/>
    <col min="780" max="787" width="10" style="7" customWidth="1"/>
    <col min="788" max="1024" width="9" style="7"/>
    <col min="1025" max="1025" width="4.125" style="7" customWidth="1"/>
    <col min="1026" max="1026" width="10.375" style="7" customWidth="1"/>
    <col min="1027" max="1032" width="11.125" style="7" customWidth="1"/>
    <col min="1033" max="1033" width="12.875" style="7" customWidth="1"/>
    <col min="1034" max="1035" width="9" style="7"/>
    <col min="1036" max="1043" width="10" style="7" customWidth="1"/>
    <col min="1044" max="1280" width="9" style="7"/>
    <col min="1281" max="1281" width="4.125" style="7" customWidth="1"/>
    <col min="1282" max="1282" width="10.375" style="7" customWidth="1"/>
    <col min="1283" max="1288" width="11.125" style="7" customWidth="1"/>
    <col min="1289" max="1289" width="12.875" style="7" customWidth="1"/>
    <col min="1290" max="1291" width="9" style="7"/>
    <col min="1292" max="1299" width="10" style="7" customWidth="1"/>
    <col min="1300" max="1536" width="9" style="7"/>
    <col min="1537" max="1537" width="4.125" style="7" customWidth="1"/>
    <col min="1538" max="1538" width="10.375" style="7" customWidth="1"/>
    <col min="1539" max="1544" width="11.125" style="7" customWidth="1"/>
    <col min="1545" max="1545" width="12.875" style="7" customWidth="1"/>
    <col min="1546" max="1547" width="9" style="7"/>
    <col min="1548" max="1555" width="10" style="7" customWidth="1"/>
    <col min="1556" max="1792" width="9" style="7"/>
    <col min="1793" max="1793" width="4.125" style="7" customWidth="1"/>
    <col min="1794" max="1794" width="10.375" style="7" customWidth="1"/>
    <col min="1795" max="1800" width="11.125" style="7" customWidth="1"/>
    <col min="1801" max="1801" width="12.875" style="7" customWidth="1"/>
    <col min="1802" max="1803" width="9" style="7"/>
    <col min="1804" max="1811" width="10" style="7" customWidth="1"/>
    <col min="1812" max="2048" width="9" style="7"/>
    <col min="2049" max="2049" width="4.125" style="7" customWidth="1"/>
    <col min="2050" max="2050" width="10.375" style="7" customWidth="1"/>
    <col min="2051" max="2056" width="11.125" style="7" customWidth="1"/>
    <col min="2057" max="2057" width="12.875" style="7" customWidth="1"/>
    <col min="2058" max="2059" width="9" style="7"/>
    <col min="2060" max="2067" width="10" style="7" customWidth="1"/>
    <col min="2068" max="2304" width="9" style="7"/>
    <col min="2305" max="2305" width="4.125" style="7" customWidth="1"/>
    <col min="2306" max="2306" width="10.375" style="7" customWidth="1"/>
    <col min="2307" max="2312" width="11.125" style="7" customWidth="1"/>
    <col min="2313" max="2313" width="12.875" style="7" customWidth="1"/>
    <col min="2314" max="2315" width="9" style="7"/>
    <col min="2316" max="2323" width="10" style="7" customWidth="1"/>
    <col min="2324" max="2560" width="9" style="7"/>
    <col min="2561" max="2561" width="4.125" style="7" customWidth="1"/>
    <col min="2562" max="2562" width="10.375" style="7" customWidth="1"/>
    <col min="2563" max="2568" width="11.125" style="7" customWidth="1"/>
    <col min="2569" max="2569" width="12.875" style="7" customWidth="1"/>
    <col min="2570" max="2571" width="9" style="7"/>
    <col min="2572" max="2579" width="10" style="7" customWidth="1"/>
    <col min="2580" max="2816" width="9" style="7"/>
    <col min="2817" max="2817" width="4.125" style="7" customWidth="1"/>
    <col min="2818" max="2818" width="10.375" style="7" customWidth="1"/>
    <col min="2819" max="2824" width="11.125" style="7" customWidth="1"/>
    <col min="2825" max="2825" width="12.875" style="7" customWidth="1"/>
    <col min="2826" max="2827" width="9" style="7"/>
    <col min="2828" max="2835" width="10" style="7" customWidth="1"/>
    <col min="2836" max="3072" width="9" style="7"/>
    <col min="3073" max="3073" width="4.125" style="7" customWidth="1"/>
    <col min="3074" max="3074" width="10.375" style="7" customWidth="1"/>
    <col min="3075" max="3080" width="11.125" style="7" customWidth="1"/>
    <col min="3081" max="3081" width="12.875" style="7" customWidth="1"/>
    <col min="3082" max="3083" width="9" style="7"/>
    <col min="3084" max="3091" width="10" style="7" customWidth="1"/>
    <col min="3092" max="3328" width="9" style="7"/>
    <col min="3329" max="3329" width="4.125" style="7" customWidth="1"/>
    <col min="3330" max="3330" width="10.375" style="7" customWidth="1"/>
    <col min="3331" max="3336" width="11.125" style="7" customWidth="1"/>
    <col min="3337" max="3337" width="12.875" style="7" customWidth="1"/>
    <col min="3338" max="3339" width="9" style="7"/>
    <col min="3340" max="3347" width="10" style="7" customWidth="1"/>
    <col min="3348" max="3584" width="9" style="7"/>
    <col min="3585" max="3585" width="4.125" style="7" customWidth="1"/>
    <col min="3586" max="3586" width="10.375" style="7" customWidth="1"/>
    <col min="3587" max="3592" width="11.125" style="7" customWidth="1"/>
    <col min="3593" max="3593" width="12.875" style="7" customWidth="1"/>
    <col min="3594" max="3595" width="9" style="7"/>
    <col min="3596" max="3603" width="10" style="7" customWidth="1"/>
    <col min="3604" max="3840" width="9" style="7"/>
    <col min="3841" max="3841" width="4.125" style="7" customWidth="1"/>
    <col min="3842" max="3842" width="10.375" style="7" customWidth="1"/>
    <col min="3843" max="3848" width="11.125" style="7" customWidth="1"/>
    <col min="3849" max="3849" width="12.875" style="7" customWidth="1"/>
    <col min="3850" max="3851" width="9" style="7"/>
    <col min="3852" max="3859" width="10" style="7" customWidth="1"/>
    <col min="3860" max="4096" width="9" style="7"/>
    <col min="4097" max="4097" width="4.125" style="7" customWidth="1"/>
    <col min="4098" max="4098" width="10.375" style="7" customWidth="1"/>
    <col min="4099" max="4104" width="11.125" style="7" customWidth="1"/>
    <col min="4105" max="4105" width="12.875" style="7" customWidth="1"/>
    <col min="4106" max="4107" width="9" style="7"/>
    <col min="4108" max="4115" width="10" style="7" customWidth="1"/>
    <col min="4116" max="4352" width="9" style="7"/>
    <col min="4353" max="4353" width="4.125" style="7" customWidth="1"/>
    <col min="4354" max="4354" width="10.375" style="7" customWidth="1"/>
    <col min="4355" max="4360" width="11.125" style="7" customWidth="1"/>
    <col min="4361" max="4361" width="12.875" style="7" customWidth="1"/>
    <col min="4362" max="4363" width="9" style="7"/>
    <col min="4364" max="4371" width="10" style="7" customWidth="1"/>
    <col min="4372" max="4608" width="9" style="7"/>
    <col min="4609" max="4609" width="4.125" style="7" customWidth="1"/>
    <col min="4610" max="4610" width="10.375" style="7" customWidth="1"/>
    <col min="4611" max="4616" width="11.125" style="7" customWidth="1"/>
    <col min="4617" max="4617" width="12.875" style="7" customWidth="1"/>
    <col min="4618" max="4619" width="9" style="7"/>
    <col min="4620" max="4627" width="10" style="7" customWidth="1"/>
    <col min="4628" max="4864" width="9" style="7"/>
    <col min="4865" max="4865" width="4.125" style="7" customWidth="1"/>
    <col min="4866" max="4866" width="10.375" style="7" customWidth="1"/>
    <col min="4867" max="4872" width="11.125" style="7" customWidth="1"/>
    <col min="4873" max="4873" width="12.875" style="7" customWidth="1"/>
    <col min="4874" max="4875" width="9" style="7"/>
    <col min="4876" max="4883" width="10" style="7" customWidth="1"/>
    <col min="4884" max="5120" width="9" style="7"/>
    <col min="5121" max="5121" width="4.125" style="7" customWidth="1"/>
    <col min="5122" max="5122" width="10.375" style="7" customWidth="1"/>
    <col min="5123" max="5128" width="11.125" style="7" customWidth="1"/>
    <col min="5129" max="5129" width="12.875" style="7" customWidth="1"/>
    <col min="5130" max="5131" width="9" style="7"/>
    <col min="5132" max="5139" width="10" style="7" customWidth="1"/>
    <col min="5140" max="5376" width="9" style="7"/>
    <col min="5377" max="5377" width="4.125" style="7" customWidth="1"/>
    <col min="5378" max="5378" width="10.375" style="7" customWidth="1"/>
    <col min="5379" max="5384" width="11.125" style="7" customWidth="1"/>
    <col min="5385" max="5385" width="12.875" style="7" customWidth="1"/>
    <col min="5386" max="5387" width="9" style="7"/>
    <col min="5388" max="5395" width="10" style="7" customWidth="1"/>
    <col min="5396" max="5632" width="9" style="7"/>
    <col min="5633" max="5633" width="4.125" style="7" customWidth="1"/>
    <col min="5634" max="5634" width="10.375" style="7" customWidth="1"/>
    <col min="5635" max="5640" width="11.125" style="7" customWidth="1"/>
    <col min="5641" max="5641" width="12.875" style="7" customWidth="1"/>
    <col min="5642" max="5643" width="9" style="7"/>
    <col min="5644" max="5651" width="10" style="7" customWidth="1"/>
    <col min="5652" max="5888" width="9" style="7"/>
    <col min="5889" max="5889" width="4.125" style="7" customWidth="1"/>
    <col min="5890" max="5890" width="10.375" style="7" customWidth="1"/>
    <col min="5891" max="5896" width="11.125" style="7" customWidth="1"/>
    <col min="5897" max="5897" width="12.875" style="7" customWidth="1"/>
    <col min="5898" max="5899" width="9" style="7"/>
    <col min="5900" max="5907" width="10" style="7" customWidth="1"/>
    <col min="5908" max="6144" width="9" style="7"/>
    <col min="6145" max="6145" width="4.125" style="7" customWidth="1"/>
    <col min="6146" max="6146" width="10.375" style="7" customWidth="1"/>
    <col min="6147" max="6152" width="11.125" style="7" customWidth="1"/>
    <col min="6153" max="6153" width="12.875" style="7" customWidth="1"/>
    <col min="6154" max="6155" width="9" style="7"/>
    <col min="6156" max="6163" width="10" style="7" customWidth="1"/>
    <col min="6164" max="6400" width="9" style="7"/>
    <col min="6401" max="6401" width="4.125" style="7" customWidth="1"/>
    <col min="6402" max="6402" width="10.375" style="7" customWidth="1"/>
    <col min="6403" max="6408" width="11.125" style="7" customWidth="1"/>
    <col min="6409" max="6409" width="12.875" style="7" customWidth="1"/>
    <col min="6410" max="6411" width="9" style="7"/>
    <col min="6412" max="6419" width="10" style="7" customWidth="1"/>
    <col min="6420" max="6656" width="9" style="7"/>
    <col min="6657" max="6657" width="4.125" style="7" customWidth="1"/>
    <col min="6658" max="6658" width="10.375" style="7" customWidth="1"/>
    <col min="6659" max="6664" width="11.125" style="7" customWidth="1"/>
    <col min="6665" max="6665" width="12.875" style="7" customWidth="1"/>
    <col min="6666" max="6667" width="9" style="7"/>
    <col min="6668" max="6675" width="10" style="7" customWidth="1"/>
    <col min="6676" max="6912" width="9" style="7"/>
    <col min="6913" max="6913" width="4.125" style="7" customWidth="1"/>
    <col min="6914" max="6914" width="10.375" style="7" customWidth="1"/>
    <col min="6915" max="6920" width="11.125" style="7" customWidth="1"/>
    <col min="6921" max="6921" width="12.875" style="7" customWidth="1"/>
    <col min="6922" max="6923" width="9" style="7"/>
    <col min="6924" max="6931" width="10" style="7" customWidth="1"/>
    <col min="6932" max="7168" width="9" style="7"/>
    <col min="7169" max="7169" width="4.125" style="7" customWidth="1"/>
    <col min="7170" max="7170" width="10.375" style="7" customWidth="1"/>
    <col min="7171" max="7176" width="11.125" style="7" customWidth="1"/>
    <col min="7177" max="7177" width="12.875" style="7" customWidth="1"/>
    <col min="7178" max="7179" width="9" style="7"/>
    <col min="7180" max="7187" width="10" style="7" customWidth="1"/>
    <col min="7188" max="7424" width="9" style="7"/>
    <col min="7425" max="7425" width="4.125" style="7" customWidth="1"/>
    <col min="7426" max="7426" width="10.375" style="7" customWidth="1"/>
    <col min="7427" max="7432" width="11.125" style="7" customWidth="1"/>
    <col min="7433" max="7433" width="12.875" style="7" customWidth="1"/>
    <col min="7434" max="7435" width="9" style="7"/>
    <col min="7436" max="7443" width="10" style="7" customWidth="1"/>
    <col min="7444" max="7680" width="9" style="7"/>
    <col min="7681" max="7681" width="4.125" style="7" customWidth="1"/>
    <col min="7682" max="7682" width="10.375" style="7" customWidth="1"/>
    <col min="7683" max="7688" width="11.125" style="7" customWidth="1"/>
    <col min="7689" max="7689" width="12.875" style="7" customWidth="1"/>
    <col min="7690" max="7691" width="9" style="7"/>
    <col min="7692" max="7699" width="10" style="7" customWidth="1"/>
    <col min="7700" max="7936" width="9" style="7"/>
    <col min="7937" max="7937" width="4.125" style="7" customWidth="1"/>
    <col min="7938" max="7938" width="10.375" style="7" customWidth="1"/>
    <col min="7939" max="7944" width="11.125" style="7" customWidth="1"/>
    <col min="7945" max="7945" width="12.875" style="7" customWidth="1"/>
    <col min="7946" max="7947" width="9" style="7"/>
    <col min="7948" max="7955" width="10" style="7" customWidth="1"/>
    <col min="7956" max="8192" width="9" style="7"/>
    <col min="8193" max="8193" width="4.125" style="7" customWidth="1"/>
    <col min="8194" max="8194" width="10.375" style="7" customWidth="1"/>
    <col min="8195" max="8200" width="11.125" style="7" customWidth="1"/>
    <col min="8201" max="8201" width="12.875" style="7" customWidth="1"/>
    <col min="8202" max="8203" width="9" style="7"/>
    <col min="8204" max="8211" width="10" style="7" customWidth="1"/>
    <col min="8212" max="8448" width="9" style="7"/>
    <col min="8449" max="8449" width="4.125" style="7" customWidth="1"/>
    <col min="8450" max="8450" width="10.375" style="7" customWidth="1"/>
    <col min="8451" max="8456" width="11.125" style="7" customWidth="1"/>
    <col min="8457" max="8457" width="12.875" style="7" customWidth="1"/>
    <col min="8458" max="8459" width="9" style="7"/>
    <col min="8460" max="8467" width="10" style="7" customWidth="1"/>
    <col min="8468" max="8704" width="9" style="7"/>
    <col min="8705" max="8705" width="4.125" style="7" customWidth="1"/>
    <col min="8706" max="8706" width="10.375" style="7" customWidth="1"/>
    <col min="8707" max="8712" width="11.125" style="7" customWidth="1"/>
    <col min="8713" max="8713" width="12.875" style="7" customWidth="1"/>
    <col min="8714" max="8715" width="9" style="7"/>
    <col min="8716" max="8723" width="10" style="7" customWidth="1"/>
    <col min="8724" max="8960" width="9" style="7"/>
    <col min="8961" max="8961" width="4.125" style="7" customWidth="1"/>
    <col min="8962" max="8962" width="10.375" style="7" customWidth="1"/>
    <col min="8963" max="8968" width="11.125" style="7" customWidth="1"/>
    <col min="8969" max="8969" width="12.875" style="7" customWidth="1"/>
    <col min="8970" max="8971" width="9" style="7"/>
    <col min="8972" max="8979" width="10" style="7" customWidth="1"/>
    <col min="8980" max="9216" width="9" style="7"/>
    <col min="9217" max="9217" width="4.125" style="7" customWidth="1"/>
    <col min="9218" max="9218" width="10.375" style="7" customWidth="1"/>
    <col min="9219" max="9224" width="11.125" style="7" customWidth="1"/>
    <col min="9225" max="9225" width="12.875" style="7" customWidth="1"/>
    <col min="9226" max="9227" width="9" style="7"/>
    <col min="9228" max="9235" width="10" style="7" customWidth="1"/>
    <col min="9236" max="9472" width="9" style="7"/>
    <col min="9473" max="9473" width="4.125" style="7" customWidth="1"/>
    <col min="9474" max="9474" width="10.375" style="7" customWidth="1"/>
    <col min="9475" max="9480" width="11.125" style="7" customWidth="1"/>
    <col min="9481" max="9481" width="12.875" style="7" customWidth="1"/>
    <col min="9482" max="9483" width="9" style="7"/>
    <col min="9484" max="9491" width="10" style="7" customWidth="1"/>
    <col min="9492" max="9728" width="9" style="7"/>
    <col min="9729" max="9729" width="4.125" style="7" customWidth="1"/>
    <col min="9730" max="9730" width="10.375" style="7" customWidth="1"/>
    <col min="9731" max="9736" width="11.125" style="7" customWidth="1"/>
    <col min="9737" max="9737" width="12.875" style="7" customWidth="1"/>
    <col min="9738" max="9739" width="9" style="7"/>
    <col min="9740" max="9747" width="10" style="7" customWidth="1"/>
    <col min="9748" max="9984" width="9" style="7"/>
    <col min="9985" max="9985" width="4.125" style="7" customWidth="1"/>
    <col min="9986" max="9986" width="10.375" style="7" customWidth="1"/>
    <col min="9987" max="9992" width="11.125" style="7" customWidth="1"/>
    <col min="9993" max="9993" width="12.875" style="7" customWidth="1"/>
    <col min="9994" max="9995" width="9" style="7"/>
    <col min="9996" max="10003" width="10" style="7" customWidth="1"/>
    <col min="10004" max="10240" width="9" style="7"/>
    <col min="10241" max="10241" width="4.125" style="7" customWidth="1"/>
    <col min="10242" max="10242" width="10.375" style="7" customWidth="1"/>
    <col min="10243" max="10248" width="11.125" style="7" customWidth="1"/>
    <col min="10249" max="10249" width="12.875" style="7" customWidth="1"/>
    <col min="10250" max="10251" width="9" style="7"/>
    <col min="10252" max="10259" width="10" style="7" customWidth="1"/>
    <col min="10260" max="10496" width="9" style="7"/>
    <col min="10497" max="10497" width="4.125" style="7" customWidth="1"/>
    <col min="10498" max="10498" width="10.375" style="7" customWidth="1"/>
    <col min="10499" max="10504" width="11.125" style="7" customWidth="1"/>
    <col min="10505" max="10505" width="12.875" style="7" customWidth="1"/>
    <col min="10506" max="10507" width="9" style="7"/>
    <col min="10508" max="10515" width="10" style="7" customWidth="1"/>
    <col min="10516" max="10752" width="9" style="7"/>
    <col min="10753" max="10753" width="4.125" style="7" customWidth="1"/>
    <col min="10754" max="10754" width="10.375" style="7" customWidth="1"/>
    <col min="10755" max="10760" width="11.125" style="7" customWidth="1"/>
    <col min="10761" max="10761" width="12.875" style="7" customWidth="1"/>
    <col min="10762" max="10763" width="9" style="7"/>
    <col min="10764" max="10771" width="10" style="7" customWidth="1"/>
    <col min="10772" max="11008" width="9" style="7"/>
    <col min="11009" max="11009" width="4.125" style="7" customWidth="1"/>
    <col min="11010" max="11010" width="10.375" style="7" customWidth="1"/>
    <col min="11011" max="11016" width="11.125" style="7" customWidth="1"/>
    <col min="11017" max="11017" width="12.875" style="7" customWidth="1"/>
    <col min="11018" max="11019" width="9" style="7"/>
    <col min="11020" max="11027" width="10" style="7" customWidth="1"/>
    <col min="11028" max="11264" width="9" style="7"/>
    <col min="11265" max="11265" width="4.125" style="7" customWidth="1"/>
    <col min="11266" max="11266" width="10.375" style="7" customWidth="1"/>
    <col min="11267" max="11272" width="11.125" style="7" customWidth="1"/>
    <col min="11273" max="11273" width="12.875" style="7" customWidth="1"/>
    <col min="11274" max="11275" width="9" style="7"/>
    <col min="11276" max="11283" width="10" style="7" customWidth="1"/>
    <col min="11284" max="11520" width="9" style="7"/>
    <col min="11521" max="11521" width="4.125" style="7" customWidth="1"/>
    <col min="11522" max="11522" width="10.375" style="7" customWidth="1"/>
    <col min="11523" max="11528" width="11.125" style="7" customWidth="1"/>
    <col min="11529" max="11529" width="12.875" style="7" customWidth="1"/>
    <col min="11530" max="11531" width="9" style="7"/>
    <col min="11532" max="11539" width="10" style="7" customWidth="1"/>
    <col min="11540" max="11776" width="9" style="7"/>
    <col min="11777" max="11777" width="4.125" style="7" customWidth="1"/>
    <col min="11778" max="11778" width="10.375" style="7" customWidth="1"/>
    <col min="11779" max="11784" width="11.125" style="7" customWidth="1"/>
    <col min="11785" max="11785" width="12.875" style="7" customWidth="1"/>
    <col min="11786" max="11787" width="9" style="7"/>
    <col min="11788" max="11795" width="10" style="7" customWidth="1"/>
    <col min="11796" max="12032" width="9" style="7"/>
    <col min="12033" max="12033" width="4.125" style="7" customWidth="1"/>
    <col min="12034" max="12034" width="10.375" style="7" customWidth="1"/>
    <col min="12035" max="12040" width="11.125" style="7" customWidth="1"/>
    <col min="12041" max="12041" width="12.875" style="7" customWidth="1"/>
    <col min="12042" max="12043" width="9" style="7"/>
    <col min="12044" max="12051" width="10" style="7" customWidth="1"/>
    <col min="12052" max="12288" width="9" style="7"/>
    <col min="12289" max="12289" width="4.125" style="7" customWidth="1"/>
    <col min="12290" max="12290" width="10.375" style="7" customWidth="1"/>
    <col min="12291" max="12296" width="11.125" style="7" customWidth="1"/>
    <col min="12297" max="12297" width="12.875" style="7" customWidth="1"/>
    <col min="12298" max="12299" width="9" style="7"/>
    <col min="12300" max="12307" width="10" style="7" customWidth="1"/>
    <col min="12308" max="12544" width="9" style="7"/>
    <col min="12545" max="12545" width="4.125" style="7" customWidth="1"/>
    <col min="12546" max="12546" width="10.375" style="7" customWidth="1"/>
    <col min="12547" max="12552" width="11.125" style="7" customWidth="1"/>
    <col min="12553" max="12553" width="12.875" style="7" customWidth="1"/>
    <col min="12554" max="12555" width="9" style="7"/>
    <col min="12556" max="12563" width="10" style="7" customWidth="1"/>
    <col min="12564" max="12800" width="9" style="7"/>
    <col min="12801" max="12801" width="4.125" style="7" customWidth="1"/>
    <col min="12802" max="12802" width="10.375" style="7" customWidth="1"/>
    <col min="12803" max="12808" width="11.125" style="7" customWidth="1"/>
    <col min="12809" max="12809" width="12.875" style="7" customWidth="1"/>
    <col min="12810" max="12811" width="9" style="7"/>
    <col min="12812" max="12819" width="10" style="7" customWidth="1"/>
    <col min="12820" max="13056" width="9" style="7"/>
    <col min="13057" max="13057" width="4.125" style="7" customWidth="1"/>
    <col min="13058" max="13058" width="10.375" style="7" customWidth="1"/>
    <col min="13059" max="13064" width="11.125" style="7" customWidth="1"/>
    <col min="13065" max="13065" width="12.875" style="7" customWidth="1"/>
    <col min="13066" max="13067" width="9" style="7"/>
    <col min="13068" max="13075" width="10" style="7" customWidth="1"/>
    <col min="13076" max="13312" width="9" style="7"/>
    <col min="13313" max="13313" width="4.125" style="7" customWidth="1"/>
    <col min="13314" max="13314" width="10.375" style="7" customWidth="1"/>
    <col min="13315" max="13320" width="11.125" style="7" customWidth="1"/>
    <col min="13321" max="13321" width="12.875" style="7" customWidth="1"/>
    <col min="13322" max="13323" width="9" style="7"/>
    <col min="13324" max="13331" width="10" style="7" customWidth="1"/>
    <col min="13332" max="13568" width="9" style="7"/>
    <col min="13569" max="13569" width="4.125" style="7" customWidth="1"/>
    <col min="13570" max="13570" width="10.375" style="7" customWidth="1"/>
    <col min="13571" max="13576" width="11.125" style="7" customWidth="1"/>
    <col min="13577" max="13577" width="12.875" style="7" customWidth="1"/>
    <col min="13578" max="13579" width="9" style="7"/>
    <col min="13580" max="13587" width="10" style="7" customWidth="1"/>
    <col min="13588" max="13824" width="9" style="7"/>
    <col min="13825" max="13825" width="4.125" style="7" customWidth="1"/>
    <col min="13826" max="13826" width="10.375" style="7" customWidth="1"/>
    <col min="13827" max="13832" width="11.125" style="7" customWidth="1"/>
    <col min="13833" max="13833" width="12.875" style="7" customWidth="1"/>
    <col min="13834" max="13835" width="9" style="7"/>
    <col min="13836" max="13843" width="10" style="7" customWidth="1"/>
    <col min="13844" max="14080" width="9" style="7"/>
    <col min="14081" max="14081" width="4.125" style="7" customWidth="1"/>
    <col min="14082" max="14082" width="10.375" style="7" customWidth="1"/>
    <col min="14083" max="14088" width="11.125" style="7" customWidth="1"/>
    <col min="14089" max="14089" width="12.875" style="7" customWidth="1"/>
    <col min="14090" max="14091" width="9" style="7"/>
    <col min="14092" max="14099" width="10" style="7" customWidth="1"/>
    <col min="14100" max="14336" width="9" style="7"/>
    <col min="14337" max="14337" width="4.125" style="7" customWidth="1"/>
    <col min="14338" max="14338" width="10.375" style="7" customWidth="1"/>
    <col min="14339" max="14344" width="11.125" style="7" customWidth="1"/>
    <col min="14345" max="14345" width="12.875" style="7" customWidth="1"/>
    <col min="14346" max="14347" width="9" style="7"/>
    <col min="14348" max="14355" width="10" style="7" customWidth="1"/>
    <col min="14356" max="14592" width="9" style="7"/>
    <col min="14593" max="14593" width="4.125" style="7" customWidth="1"/>
    <col min="14594" max="14594" width="10.375" style="7" customWidth="1"/>
    <col min="14595" max="14600" width="11.125" style="7" customWidth="1"/>
    <col min="14601" max="14601" width="12.875" style="7" customWidth="1"/>
    <col min="14602" max="14603" width="9" style="7"/>
    <col min="14604" max="14611" width="10" style="7" customWidth="1"/>
    <col min="14612" max="14848" width="9" style="7"/>
    <col min="14849" max="14849" width="4.125" style="7" customWidth="1"/>
    <col min="14850" max="14850" width="10.375" style="7" customWidth="1"/>
    <col min="14851" max="14856" width="11.125" style="7" customWidth="1"/>
    <col min="14857" max="14857" width="12.875" style="7" customWidth="1"/>
    <col min="14858" max="14859" width="9" style="7"/>
    <col min="14860" max="14867" width="10" style="7" customWidth="1"/>
    <col min="14868" max="15104" width="9" style="7"/>
    <col min="15105" max="15105" width="4.125" style="7" customWidth="1"/>
    <col min="15106" max="15106" width="10.375" style="7" customWidth="1"/>
    <col min="15107" max="15112" width="11.125" style="7" customWidth="1"/>
    <col min="15113" max="15113" width="12.875" style="7" customWidth="1"/>
    <col min="15114" max="15115" width="9" style="7"/>
    <col min="15116" max="15123" width="10" style="7" customWidth="1"/>
    <col min="15124" max="15360" width="9" style="7"/>
    <col min="15361" max="15361" width="4.125" style="7" customWidth="1"/>
    <col min="15362" max="15362" width="10.375" style="7" customWidth="1"/>
    <col min="15363" max="15368" width="11.125" style="7" customWidth="1"/>
    <col min="15369" max="15369" width="12.875" style="7" customWidth="1"/>
    <col min="15370" max="15371" width="9" style="7"/>
    <col min="15372" max="15379" width="10" style="7" customWidth="1"/>
    <col min="15380" max="15616" width="9" style="7"/>
    <col min="15617" max="15617" width="4.125" style="7" customWidth="1"/>
    <col min="15618" max="15618" width="10.375" style="7" customWidth="1"/>
    <col min="15619" max="15624" width="11.125" style="7" customWidth="1"/>
    <col min="15625" max="15625" width="12.875" style="7" customWidth="1"/>
    <col min="15626" max="15627" width="9" style="7"/>
    <col min="15628" max="15635" width="10" style="7" customWidth="1"/>
    <col min="15636" max="15872" width="9" style="7"/>
    <col min="15873" max="15873" width="4.125" style="7" customWidth="1"/>
    <col min="15874" max="15874" width="10.375" style="7" customWidth="1"/>
    <col min="15875" max="15880" width="11.125" style="7" customWidth="1"/>
    <col min="15881" max="15881" width="12.875" style="7" customWidth="1"/>
    <col min="15882" max="15883" width="9" style="7"/>
    <col min="15884" max="15891" width="10" style="7" customWidth="1"/>
    <col min="15892" max="16128" width="9" style="7"/>
    <col min="16129" max="16129" width="4.125" style="7" customWidth="1"/>
    <col min="16130" max="16130" width="10.375" style="7" customWidth="1"/>
    <col min="16131" max="16136" width="11.125" style="7" customWidth="1"/>
    <col min="16137" max="16137" width="12.875" style="7" customWidth="1"/>
    <col min="16138" max="16139" width="9" style="7"/>
    <col min="16140" max="16147" width="10" style="7" customWidth="1"/>
    <col min="16148" max="16384" width="9" style="7"/>
  </cols>
  <sheetData>
    <row r="1" spans="1:24">
      <c r="B1" s="7" t="s">
        <v>124</v>
      </c>
      <c r="D1" s="9"/>
      <c r="L1" s="10" t="s">
        <v>125</v>
      </c>
      <c r="M1" s="10"/>
      <c r="N1" s="10"/>
      <c r="O1" s="10"/>
      <c r="P1" s="10"/>
      <c r="Q1" s="10"/>
      <c r="R1" s="10"/>
      <c r="S1" s="10"/>
    </row>
    <row r="2" spans="1:24" ht="13.5" customHeight="1">
      <c r="B2" s="134" t="s">
        <v>126</v>
      </c>
      <c r="C2" s="135" t="s">
        <v>127</v>
      </c>
      <c r="D2" s="136" t="s">
        <v>128</v>
      </c>
      <c r="E2" s="137"/>
      <c r="F2" s="137"/>
      <c r="G2" s="137"/>
      <c r="H2" s="136"/>
      <c r="I2" s="11"/>
      <c r="L2" s="138" t="s">
        <v>126</v>
      </c>
      <c r="M2" s="139" t="s">
        <v>127</v>
      </c>
      <c r="N2" s="138" t="s">
        <v>128</v>
      </c>
      <c r="O2" s="140"/>
      <c r="P2" s="140"/>
      <c r="Q2" s="140"/>
      <c r="R2" s="138"/>
      <c r="S2" s="129" t="s">
        <v>129</v>
      </c>
      <c r="U2" s="7" t="s">
        <v>130</v>
      </c>
    </row>
    <row r="3" spans="1:24">
      <c r="B3" s="134"/>
      <c r="C3" s="136"/>
      <c r="D3" s="12" t="s">
        <v>131</v>
      </c>
      <c r="E3" s="12" t="s">
        <v>132</v>
      </c>
      <c r="F3" s="12" t="s">
        <v>133</v>
      </c>
      <c r="G3" s="12" t="s">
        <v>134</v>
      </c>
      <c r="H3" s="12" t="s">
        <v>135</v>
      </c>
      <c r="I3" s="13" t="s">
        <v>129</v>
      </c>
      <c r="J3" s="14" t="s">
        <v>136</v>
      </c>
      <c r="L3" s="138"/>
      <c r="M3" s="138"/>
      <c r="N3" s="15" t="s">
        <v>131</v>
      </c>
      <c r="O3" s="15" t="s">
        <v>132</v>
      </c>
      <c r="P3" s="15" t="s">
        <v>133</v>
      </c>
      <c r="Q3" s="15" t="s">
        <v>134</v>
      </c>
      <c r="R3" s="15" t="s">
        <v>135</v>
      </c>
      <c r="S3" s="130"/>
      <c r="U3" s="54" t="s">
        <v>137</v>
      </c>
      <c r="V3" s="57" t="s">
        <v>24</v>
      </c>
      <c r="W3" s="57" t="s">
        <v>138</v>
      </c>
      <c r="X3" s="57" t="s">
        <v>139</v>
      </c>
    </row>
    <row r="4" spans="1:24">
      <c r="A4" s="16">
        <v>1</v>
      </c>
      <c r="B4" s="17">
        <v>2000</v>
      </c>
      <c r="C4" s="34">
        <f t="shared" ref="C4:C8" si="0">X4</f>
        <v>3.4818310011931879</v>
      </c>
      <c r="D4" s="35">
        <f t="shared" ref="D4:D8" si="1">$D$22*A4+$D$23</f>
        <v>3.4816000000000003</v>
      </c>
      <c r="E4" s="35">
        <f t="shared" ref="E4:E8" si="2">$E$22*A4^2 -$E$23*A4 +$E$24</f>
        <v>3.4786999999999999</v>
      </c>
      <c r="F4" s="35">
        <f t="shared" ref="F4:F8" si="3">$F$22*EXP($F$23*A4)</f>
        <v>3.4943357553584646</v>
      </c>
      <c r="G4" s="35">
        <f t="shared" ref="G4:G8" si="4">$G$22*A4^-$G$23</f>
        <v>3.5543999999999998</v>
      </c>
      <c r="H4" s="35">
        <f>42801/(1+EXP(0.06-(0.0417*A4)))</f>
        <v>21204.690889512251</v>
      </c>
      <c r="I4" s="19"/>
      <c r="J4" s="20">
        <f>SUM(C4:C8)/5</f>
        <v>3.1199835576152104</v>
      </c>
      <c r="L4" s="21">
        <v>2000</v>
      </c>
      <c r="M4" s="44">
        <f t="shared" ref="M4:M8" si="5">C4</f>
        <v>3.4818310011931879</v>
      </c>
      <c r="N4" s="45"/>
      <c r="O4" s="45"/>
      <c r="P4" s="45"/>
      <c r="Q4" s="45"/>
      <c r="R4" s="45"/>
      <c r="S4" s="45"/>
      <c r="U4" s="57">
        <v>2000</v>
      </c>
      <c r="V4" s="58">
        <v>32099</v>
      </c>
      <c r="W4" s="58">
        <v>9219</v>
      </c>
      <c r="X4" s="59">
        <f>V4/W4</f>
        <v>3.4818310011931879</v>
      </c>
    </row>
    <row r="5" spans="1:24">
      <c r="A5" s="16">
        <v>2</v>
      </c>
      <c r="B5" s="17">
        <v>2005</v>
      </c>
      <c r="C5" s="34">
        <f t="shared" si="0"/>
        <v>3.2931068342498038</v>
      </c>
      <c r="D5" s="35">
        <f t="shared" si="1"/>
        <v>3.3007</v>
      </c>
      <c r="E5" s="35">
        <f t="shared" si="2"/>
        <v>3.3024999999999998</v>
      </c>
      <c r="F5" s="35">
        <f t="shared" si="3"/>
        <v>3.2974297518705411</v>
      </c>
      <c r="G5" s="35">
        <f t="shared" si="4"/>
        <v>3.2256860856593166</v>
      </c>
      <c r="H5" s="35">
        <f>42801/(1+EXP(0.06-(0.0417*A5)))</f>
        <v>21650.874425519221</v>
      </c>
      <c r="I5" s="19"/>
      <c r="L5" s="21">
        <v>2005</v>
      </c>
      <c r="M5" s="44">
        <f t="shared" si="5"/>
        <v>3.2931068342498038</v>
      </c>
      <c r="N5" s="45"/>
      <c r="O5" s="45"/>
      <c r="P5" s="45"/>
      <c r="Q5" s="45"/>
      <c r="R5" s="45"/>
      <c r="S5" s="45"/>
      <c r="U5" s="57">
        <v>2005</v>
      </c>
      <c r="V5" s="58">
        <v>33537</v>
      </c>
      <c r="W5" s="58">
        <v>10184</v>
      </c>
      <c r="X5" s="59">
        <f t="shared" ref="X5:X7" si="6">V5/W5</f>
        <v>3.2931068342498038</v>
      </c>
    </row>
    <row r="6" spans="1:24">
      <c r="A6" s="16">
        <v>3</v>
      </c>
      <c r="B6" s="17">
        <v>2010</v>
      </c>
      <c r="C6" s="34">
        <f t="shared" si="0"/>
        <v>3.1316865114625911</v>
      </c>
      <c r="D6" s="35">
        <f t="shared" si="1"/>
        <v>3.1198000000000001</v>
      </c>
      <c r="E6" s="35">
        <f t="shared" si="2"/>
        <v>3.1233</v>
      </c>
      <c r="F6" s="35">
        <f t="shared" si="3"/>
        <v>3.1116194120291714</v>
      </c>
      <c r="G6" s="35">
        <f t="shared" si="4"/>
        <v>3.0476797159250739</v>
      </c>
      <c r="H6" s="35">
        <f>42801/(1+EXP(0.06-(0.0417*A6)))</f>
        <v>22096.840367582005</v>
      </c>
      <c r="I6" s="19"/>
      <c r="L6" s="21">
        <v>2010</v>
      </c>
      <c r="M6" s="44">
        <f t="shared" si="5"/>
        <v>3.1316865114625911</v>
      </c>
      <c r="N6" s="45"/>
      <c r="O6" s="45"/>
      <c r="P6" s="45"/>
      <c r="Q6" s="45"/>
      <c r="R6" s="45"/>
      <c r="S6" s="45"/>
      <c r="U6" s="57">
        <v>2010</v>
      </c>
      <c r="V6" s="58">
        <v>35244</v>
      </c>
      <c r="W6" s="58">
        <v>11254</v>
      </c>
      <c r="X6" s="59">
        <f t="shared" si="6"/>
        <v>3.1316865114625911</v>
      </c>
    </row>
    <row r="7" spans="1:24">
      <c r="A7" s="16">
        <v>4</v>
      </c>
      <c r="B7" s="17">
        <v>2015</v>
      </c>
      <c r="C7" s="34">
        <f t="shared" si="0"/>
        <v>2.9383373814933793</v>
      </c>
      <c r="D7" s="35">
        <f t="shared" si="1"/>
        <v>2.9389000000000003</v>
      </c>
      <c r="E7" s="35">
        <f t="shared" si="2"/>
        <v>2.9411</v>
      </c>
      <c r="F7" s="35">
        <f t="shared" si="3"/>
        <v>2.9362794946046495</v>
      </c>
      <c r="G7" s="35">
        <f t="shared" si="4"/>
        <v>2.9273719117758619</v>
      </c>
      <c r="H7" s="35">
        <f>42801/(1+EXP(0.06-(0.0417*A7)))</f>
        <v>22542.201695950771</v>
      </c>
      <c r="I7" s="19"/>
      <c r="J7" s="7">
        <v>4</v>
      </c>
      <c r="L7" s="21">
        <v>2015</v>
      </c>
      <c r="M7" s="44">
        <f t="shared" si="5"/>
        <v>2.9383373814933793</v>
      </c>
      <c r="N7" s="45"/>
      <c r="O7" s="45"/>
      <c r="P7" s="45"/>
      <c r="Q7" s="45"/>
      <c r="R7" s="45"/>
      <c r="S7" s="45"/>
      <c r="U7" s="57">
        <v>2015</v>
      </c>
      <c r="V7" s="58">
        <v>37502</v>
      </c>
      <c r="W7" s="58">
        <v>12763</v>
      </c>
      <c r="X7" s="59">
        <f t="shared" si="6"/>
        <v>2.9383373814933793</v>
      </c>
    </row>
    <row r="8" spans="1:24">
      <c r="A8" s="16">
        <v>5</v>
      </c>
      <c r="B8" s="17">
        <v>2020</v>
      </c>
      <c r="C8" s="34">
        <f t="shared" si="0"/>
        <v>2.7549560596770899</v>
      </c>
      <c r="D8" s="35">
        <f t="shared" si="1"/>
        <v>2.758</v>
      </c>
      <c r="E8" s="35">
        <f t="shared" si="2"/>
        <v>2.7559</v>
      </c>
      <c r="F8" s="35">
        <f t="shared" si="3"/>
        <v>2.7708199907434268</v>
      </c>
      <c r="G8" s="35">
        <f t="shared" si="4"/>
        <v>2.8373342440255742</v>
      </c>
      <c r="H8" s="35">
        <f>42801/(1+EXP(0.06-(0.0417*A8)))</f>
        <v>22986.573488278627</v>
      </c>
      <c r="I8" s="19"/>
      <c r="J8" s="8" t="s">
        <v>129</v>
      </c>
      <c r="L8" s="21">
        <v>2020</v>
      </c>
      <c r="M8" s="44">
        <f t="shared" si="5"/>
        <v>2.7549560596770899</v>
      </c>
      <c r="N8" s="45"/>
      <c r="O8" s="45"/>
      <c r="P8" s="45"/>
      <c r="Q8" s="45"/>
      <c r="R8" s="45"/>
      <c r="S8" s="45"/>
      <c r="U8" s="57">
        <v>2020</v>
      </c>
      <c r="V8" s="58">
        <v>40440</v>
      </c>
      <c r="W8" s="58">
        <v>14679</v>
      </c>
      <c r="X8" s="59">
        <f>V8/W8</f>
        <v>2.7549560596770899</v>
      </c>
    </row>
    <row r="9" spans="1:24">
      <c r="A9" s="16">
        <v>6</v>
      </c>
      <c r="B9" s="22">
        <v>2025</v>
      </c>
      <c r="C9" s="18"/>
      <c r="D9" s="39">
        <f>$D$22*A9+$D$23</f>
        <v>2.5771000000000002</v>
      </c>
      <c r="E9" s="39">
        <f>$E$22*A9^2 -$E$23*A9 +$E$24</f>
        <v>2.5676999999999999</v>
      </c>
      <c r="F9" s="39">
        <f>$F$22*EXP($F$23*A9)</f>
        <v>2.6146841386218651</v>
      </c>
      <c r="G9" s="39">
        <f>$G$22*A9^-$G$23</f>
        <v>2.7658277214735678</v>
      </c>
      <c r="H9" s="39">
        <f>$H$22/(1-$H$23*EXP(-$H$24+A9))</f>
        <v>0</v>
      </c>
      <c r="I9" s="40">
        <f>J9</f>
        <v>2.6146841386218651</v>
      </c>
      <c r="J9" s="41">
        <f t="shared" ref="J9:J19" si="7">F9</f>
        <v>2.6146841386218651</v>
      </c>
      <c r="L9" s="21">
        <v>2025</v>
      </c>
      <c r="M9" s="44"/>
      <c r="N9" s="44">
        <f t="shared" ref="N9:S20" si="8">D9</f>
        <v>2.5771000000000002</v>
      </c>
      <c r="O9" s="44">
        <f t="shared" si="8"/>
        <v>2.5676999999999999</v>
      </c>
      <c r="P9" s="44">
        <f t="shared" si="8"/>
        <v>2.6146841386218651</v>
      </c>
      <c r="Q9" s="44">
        <f t="shared" si="8"/>
        <v>2.7658277214735678</v>
      </c>
      <c r="R9" s="44">
        <f t="shared" si="8"/>
        <v>0</v>
      </c>
      <c r="S9" s="44">
        <f>I9</f>
        <v>2.6146841386218651</v>
      </c>
      <c r="U9" s="7" t="s">
        <v>140</v>
      </c>
    </row>
    <row r="10" spans="1:24">
      <c r="A10" s="16">
        <v>7</v>
      </c>
      <c r="B10" s="22">
        <v>2030</v>
      </c>
      <c r="C10" s="18"/>
      <c r="D10" s="39">
        <f t="shared" ref="D10:D19" si="9">$D$22*A10+$D$23</f>
        <v>2.3962000000000003</v>
      </c>
      <c r="E10" s="39">
        <f t="shared" ref="E10:E19" si="10">$E$22*A10^2 -$E$23*A10 +$E$24</f>
        <v>2.3765000000000001</v>
      </c>
      <c r="F10" s="39">
        <f t="shared" ref="F10:F19" si="11">$F$22*EXP($F$23*A10)</f>
        <v>2.4673465499743541</v>
      </c>
      <c r="G10" s="39">
        <f t="shared" ref="G10:G19" si="12">$G$22*A10^-$G$23</f>
        <v>2.7067776051010233</v>
      </c>
      <c r="H10" s="39">
        <f t="shared" ref="H10:H19" si="13">$H$22/(1-$H$23*EXP(-$H$24+A10))</f>
        <v>0</v>
      </c>
      <c r="I10" s="40">
        <f t="shared" ref="I10:I19" si="14">J10</f>
        <v>2.4673465499743541</v>
      </c>
      <c r="J10" s="41">
        <f t="shared" si="7"/>
        <v>2.4673465499743541</v>
      </c>
      <c r="L10" s="21">
        <v>2030</v>
      </c>
      <c r="M10" s="44"/>
      <c r="N10" s="44">
        <f t="shared" si="8"/>
        <v>2.3962000000000003</v>
      </c>
      <c r="O10" s="44">
        <f t="shared" si="8"/>
        <v>2.3765000000000001</v>
      </c>
      <c r="P10" s="44">
        <f t="shared" si="8"/>
        <v>2.4673465499743541</v>
      </c>
      <c r="Q10" s="44">
        <f t="shared" si="8"/>
        <v>2.7067776051010233</v>
      </c>
      <c r="R10" s="44">
        <f t="shared" si="8"/>
        <v>0</v>
      </c>
      <c r="S10" s="44">
        <f t="shared" si="8"/>
        <v>2.4673465499743541</v>
      </c>
    </row>
    <row r="11" spans="1:24">
      <c r="A11" s="16">
        <v>8</v>
      </c>
      <c r="B11" s="22">
        <v>2035</v>
      </c>
      <c r="C11" s="18"/>
      <c r="D11" s="39">
        <f t="shared" si="9"/>
        <v>2.2153</v>
      </c>
      <c r="E11" s="39">
        <f t="shared" si="10"/>
        <v>2.1822999999999997</v>
      </c>
      <c r="F11" s="39">
        <f t="shared" si="11"/>
        <v>2.3283114421916653</v>
      </c>
      <c r="G11" s="39">
        <f t="shared" si="12"/>
        <v>2.6566460846740125</v>
      </c>
      <c r="H11" s="39">
        <f t="shared" si="13"/>
        <v>0</v>
      </c>
      <c r="I11" s="40">
        <f t="shared" si="14"/>
        <v>2.3283114421916653</v>
      </c>
      <c r="J11" s="41">
        <f t="shared" si="7"/>
        <v>2.3283114421916653</v>
      </c>
      <c r="L11" s="21">
        <v>2035</v>
      </c>
      <c r="M11" s="44"/>
      <c r="N11" s="44">
        <f t="shared" si="8"/>
        <v>2.2153</v>
      </c>
      <c r="O11" s="44">
        <f t="shared" si="8"/>
        <v>2.1822999999999997</v>
      </c>
      <c r="P11" s="44">
        <f t="shared" si="8"/>
        <v>2.3283114421916653</v>
      </c>
      <c r="Q11" s="44">
        <f t="shared" si="8"/>
        <v>2.6566460846740125</v>
      </c>
      <c r="R11" s="44">
        <f t="shared" si="8"/>
        <v>0</v>
      </c>
      <c r="S11" s="44">
        <f t="shared" si="8"/>
        <v>2.3283114421916653</v>
      </c>
    </row>
    <row r="12" spans="1:24">
      <c r="A12" s="16">
        <v>9</v>
      </c>
      <c r="B12" s="22">
        <v>2040</v>
      </c>
      <c r="C12" s="18"/>
      <c r="D12" s="39">
        <f t="shared" si="9"/>
        <v>2.0343999999999998</v>
      </c>
      <c r="E12" s="39">
        <f t="shared" si="10"/>
        <v>1.9851000000000001</v>
      </c>
      <c r="F12" s="39">
        <f t="shared" si="11"/>
        <v>2.1971109700406615</v>
      </c>
      <c r="G12" s="39">
        <f t="shared" si="12"/>
        <v>2.6131981912168412</v>
      </c>
      <c r="H12" s="39">
        <f t="shared" si="13"/>
        <v>0</v>
      </c>
      <c r="I12" s="40">
        <f t="shared" si="14"/>
        <v>2.1971109700406615</v>
      </c>
      <c r="J12" s="41">
        <f t="shared" si="7"/>
        <v>2.1971109700406615</v>
      </c>
      <c r="L12" s="21">
        <v>2040</v>
      </c>
      <c r="M12" s="44"/>
      <c r="N12" s="44">
        <f t="shared" si="8"/>
        <v>2.0343999999999998</v>
      </c>
      <c r="O12" s="44">
        <f t="shared" si="8"/>
        <v>1.9851000000000001</v>
      </c>
      <c r="P12" s="44">
        <f t="shared" si="8"/>
        <v>2.1971109700406615</v>
      </c>
      <c r="Q12" s="44">
        <f t="shared" si="8"/>
        <v>2.6131981912168412</v>
      </c>
      <c r="R12" s="44">
        <f t="shared" si="8"/>
        <v>0</v>
      </c>
      <c r="S12" s="44">
        <f t="shared" si="8"/>
        <v>2.1971109700406615</v>
      </c>
    </row>
    <row r="13" spans="1:24">
      <c r="A13" s="16">
        <v>10</v>
      </c>
      <c r="B13" s="22">
        <v>2045</v>
      </c>
      <c r="C13" s="18"/>
      <c r="D13" s="39">
        <f t="shared" si="9"/>
        <v>1.8534999999999999</v>
      </c>
      <c r="E13" s="39">
        <f t="shared" si="10"/>
        <v>1.7849000000000002</v>
      </c>
      <c r="F13" s="39">
        <f t="shared" si="11"/>
        <v>2.0733036513916838</v>
      </c>
      <c r="G13" s="39">
        <f t="shared" si="12"/>
        <v>2.5749351764905444</v>
      </c>
      <c r="H13" s="39">
        <f t="shared" si="13"/>
        <v>0</v>
      </c>
      <c r="I13" s="40">
        <f t="shared" si="14"/>
        <v>2.0733036513916838</v>
      </c>
      <c r="J13" s="41">
        <f t="shared" si="7"/>
        <v>2.0733036513916838</v>
      </c>
      <c r="L13" s="21">
        <v>2045</v>
      </c>
      <c r="M13" s="44"/>
      <c r="N13" s="44">
        <f t="shared" si="8"/>
        <v>1.8534999999999999</v>
      </c>
      <c r="O13" s="44">
        <f t="shared" si="8"/>
        <v>1.7849000000000002</v>
      </c>
      <c r="P13" s="44">
        <f t="shared" si="8"/>
        <v>2.0733036513916838</v>
      </c>
      <c r="Q13" s="44">
        <f t="shared" si="8"/>
        <v>2.5749351764905444</v>
      </c>
      <c r="R13" s="44">
        <f t="shared" si="8"/>
        <v>0</v>
      </c>
      <c r="S13" s="44">
        <f t="shared" si="8"/>
        <v>2.0733036513916838</v>
      </c>
    </row>
    <row r="14" spans="1:24">
      <c r="A14" s="16">
        <v>11</v>
      </c>
      <c r="B14" s="22">
        <v>2050</v>
      </c>
      <c r="C14" s="24"/>
      <c r="D14" s="39">
        <f t="shared" si="9"/>
        <v>1.6726000000000001</v>
      </c>
      <c r="E14" s="39">
        <f t="shared" si="10"/>
        <v>1.5817000000000001</v>
      </c>
      <c r="F14" s="39">
        <f t="shared" si="11"/>
        <v>1.9564728816562846</v>
      </c>
      <c r="G14" s="39">
        <f t="shared" si="12"/>
        <v>2.5408049351965545</v>
      </c>
      <c r="H14" s="39">
        <f t="shared" si="13"/>
        <v>0</v>
      </c>
      <c r="I14" s="40">
        <f t="shared" si="14"/>
        <v>1.9564728816562846</v>
      </c>
      <c r="J14" s="41">
        <f t="shared" si="7"/>
        <v>1.9564728816562846</v>
      </c>
      <c r="L14" s="21">
        <v>2050</v>
      </c>
      <c r="M14" s="44"/>
      <c r="N14" s="44">
        <f t="shared" si="8"/>
        <v>1.6726000000000001</v>
      </c>
      <c r="O14" s="44">
        <f t="shared" si="8"/>
        <v>1.5817000000000001</v>
      </c>
      <c r="P14" s="44">
        <f t="shared" si="8"/>
        <v>1.9564728816562846</v>
      </c>
      <c r="Q14" s="44">
        <f t="shared" si="8"/>
        <v>2.5408049351965545</v>
      </c>
      <c r="R14" s="44">
        <f t="shared" si="8"/>
        <v>0</v>
      </c>
      <c r="S14" s="44">
        <f t="shared" si="8"/>
        <v>1.9564728816562846</v>
      </c>
    </row>
    <row r="15" spans="1:24">
      <c r="A15" s="16">
        <v>12</v>
      </c>
      <c r="B15" s="22">
        <v>2055</v>
      </c>
      <c r="C15" s="24"/>
      <c r="D15" s="39">
        <f t="shared" si="9"/>
        <v>1.4917000000000002</v>
      </c>
      <c r="E15" s="39">
        <f t="shared" si="10"/>
        <v>1.3754999999999997</v>
      </c>
      <c r="F15" s="39">
        <f t="shared" si="11"/>
        <v>1.8462255319364747</v>
      </c>
      <c r="G15" s="39">
        <f t="shared" si="12"/>
        <v>2.5100416375444801</v>
      </c>
      <c r="H15" s="39">
        <f t="shared" si="13"/>
        <v>0</v>
      </c>
      <c r="I15" s="40">
        <f t="shared" si="14"/>
        <v>1.8462255319364747</v>
      </c>
      <c r="J15" s="41">
        <f t="shared" si="7"/>
        <v>1.8462255319364747</v>
      </c>
      <c r="L15" s="21">
        <v>2055</v>
      </c>
      <c r="M15" s="44"/>
      <c r="N15" s="44">
        <f t="shared" si="8"/>
        <v>1.4917000000000002</v>
      </c>
      <c r="O15" s="44">
        <f t="shared" si="8"/>
        <v>1.3754999999999997</v>
      </c>
      <c r="P15" s="44">
        <f t="shared" si="8"/>
        <v>1.8462255319364747</v>
      </c>
      <c r="Q15" s="44">
        <f t="shared" si="8"/>
        <v>2.5100416375444801</v>
      </c>
      <c r="R15" s="44">
        <f t="shared" si="8"/>
        <v>0</v>
      </c>
      <c r="S15" s="44">
        <f t="shared" si="8"/>
        <v>1.8462255319364747</v>
      </c>
    </row>
    <row r="16" spans="1:24">
      <c r="A16" s="16">
        <v>13</v>
      </c>
      <c r="B16" s="22">
        <v>2060</v>
      </c>
      <c r="C16" s="24"/>
      <c r="D16" s="39">
        <f t="shared" si="9"/>
        <v>1.3108</v>
      </c>
      <c r="E16" s="39">
        <f t="shared" si="10"/>
        <v>1.1663000000000001</v>
      </c>
      <c r="F16" s="39">
        <f t="shared" si="11"/>
        <v>1.7421906261683298</v>
      </c>
      <c r="G16" s="39">
        <f t="shared" si="12"/>
        <v>2.4820711743871886</v>
      </c>
      <c r="H16" s="39">
        <f t="shared" si="13"/>
        <v>0</v>
      </c>
      <c r="I16" s="40">
        <f t="shared" si="14"/>
        <v>1.7421906261683298</v>
      </c>
      <c r="J16" s="41">
        <f t="shared" si="7"/>
        <v>1.7421906261683298</v>
      </c>
      <c r="L16" s="21">
        <v>2060</v>
      </c>
      <c r="M16" s="44"/>
      <c r="N16" s="44">
        <f t="shared" si="8"/>
        <v>1.3108</v>
      </c>
      <c r="O16" s="44">
        <f t="shared" si="8"/>
        <v>1.1663000000000001</v>
      </c>
      <c r="P16" s="44">
        <f t="shared" si="8"/>
        <v>1.7421906261683298</v>
      </c>
      <c r="Q16" s="44">
        <f t="shared" si="8"/>
        <v>2.4820711743871886</v>
      </c>
      <c r="R16" s="46">
        <f t="shared" si="8"/>
        <v>0</v>
      </c>
      <c r="S16" s="44">
        <f t="shared" si="8"/>
        <v>1.7421906261683298</v>
      </c>
    </row>
    <row r="17" spans="1:19">
      <c r="A17" s="16">
        <v>14</v>
      </c>
      <c r="B17" s="22">
        <v>2065</v>
      </c>
      <c r="C17" s="24"/>
      <c r="D17" s="39">
        <f t="shared" si="9"/>
        <v>1.1299000000000001</v>
      </c>
      <c r="E17" s="39">
        <f t="shared" si="10"/>
        <v>0.95409999999999995</v>
      </c>
      <c r="F17" s="39">
        <f t="shared" si="11"/>
        <v>1.6440180928086274</v>
      </c>
      <c r="G17" s="39">
        <f t="shared" si="12"/>
        <v>2.4564525258126881</v>
      </c>
      <c r="H17" s="39">
        <f t="shared" si="13"/>
        <v>0</v>
      </c>
      <c r="I17" s="40">
        <f t="shared" si="14"/>
        <v>1.6440180928086274</v>
      </c>
      <c r="J17" s="41">
        <f t="shared" si="7"/>
        <v>1.6440180928086274</v>
      </c>
      <c r="L17" s="21">
        <v>2065</v>
      </c>
      <c r="M17" s="44"/>
      <c r="N17" s="44">
        <f t="shared" si="8"/>
        <v>1.1299000000000001</v>
      </c>
      <c r="O17" s="44">
        <f t="shared" si="8"/>
        <v>0.95409999999999995</v>
      </c>
      <c r="P17" s="44">
        <f t="shared" si="8"/>
        <v>1.6440180928086274</v>
      </c>
      <c r="Q17" s="44">
        <f t="shared" si="8"/>
        <v>2.4564525258126881</v>
      </c>
      <c r="R17" s="46">
        <f t="shared" si="8"/>
        <v>0</v>
      </c>
      <c r="S17" s="44">
        <f t="shared" si="8"/>
        <v>1.6440180928086274</v>
      </c>
    </row>
    <row r="18" spans="1:19">
      <c r="A18" s="16">
        <v>15</v>
      </c>
      <c r="B18" s="22">
        <v>2070</v>
      </c>
      <c r="C18" s="24"/>
      <c r="D18" s="39">
        <f t="shared" si="9"/>
        <v>0.94899999999999984</v>
      </c>
      <c r="E18" s="39">
        <f t="shared" si="10"/>
        <v>0.73890000000000011</v>
      </c>
      <c r="F18" s="39">
        <f t="shared" si="11"/>
        <v>1.5513775868640072</v>
      </c>
      <c r="G18" s="39">
        <f t="shared" si="12"/>
        <v>2.4328398668738314</v>
      </c>
      <c r="H18" s="39">
        <f t="shared" si="13"/>
        <v>0</v>
      </c>
      <c r="I18" s="40">
        <f t="shared" si="14"/>
        <v>1.5513775868640072</v>
      </c>
      <c r="J18" s="41">
        <f t="shared" si="7"/>
        <v>1.5513775868640072</v>
      </c>
      <c r="L18" s="21">
        <v>2070</v>
      </c>
      <c r="M18" s="44"/>
      <c r="N18" s="44">
        <f t="shared" si="8"/>
        <v>0.94899999999999984</v>
      </c>
      <c r="O18" s="44">
        <f t="shared" si="8"/>
        <v>0.73890000000000011</v>
      </c>
      <c r="P18" s="44">
        <f t="shared" si="8"/>
        <v>1.5513775868640072</v>
      </c>
      <c r="Q18" s="44">
        <f t="shared" si="8"/>
        <v>2.4328398668738314</v>
      </c>
      <c r="R18" s="46">
        <f t="shared" si="8"/>
        <v>0</v>
      </c>
      <c r="S18" s="44">
        <f t="shared" si="8"/>
        <v>1.5513775868640072</v>
      </c>
    </row>
    <row r="19" spans="1:19">
      <c r="A19" s="16">
        <v>16</v>
      </c>
      <c r="B19" s="22">
        <v>2075</v>
      </c>
      <c r="C19" s="24"/>
      <c r="D19" s="39">
        <f t="shared" si="9"/>
        <v>0.7681</v>
      </c>
      <c r="E19" s="39">
        <f t="shared" si="10"/>
        <v>0.52070000000000016</v>
      </c>
      <c r="F19" s="39">
        <f t="shared" si="11"/>
        <v>1.4639573782988475</v>
      </c>
      <c r="G19" s="39">
        <f t="shared" si="12"/>
        <v>2.4109572107400026</v>
      </c>
      <c r="H19" s="39">
        <f t="shared" si="13"/>
        <v>0</v>
      </c>
      <c r="I19" s="40">
        <f t="shared" si="14"/>
        <v>1.4639573782988475</v>
      </c>
      <c r="J19" s="41">
        <f t="shared" si="7"/>
        <v>1.4639573782988475</v>
      </c>
      <c r="L19" s="21">
        <v>2075</v>
      </c>
      <c r="M19" s="44"/>
      <c r="N19" s="44">
        <f t="shared" si="8"/>
        <v>0.7681</v>
      </c>
      <c r="O19" s="44">
        <f t="shared" si="8"/>
        <v>0.52070000000000016</v>
      </c>
      <c r="P19" s="44">
        <f t="shared" si="8"/>
        <v>1.4639573782988475</v>
      </c>
      <c r="Q19" s="44">
        <f t="shared" si="8"/>
        <v>2.4109572107400026</v>
      </c>
      <c r="R19" s="46">
        <f t="shared" si="8"/>
        <v>0</v>
      </c>
      <c r="S19" s="47">
        <f t="shared" si="8"/>
        <v>1.4639573782988475</v>
      </c>
    </row>
    <row r="20" spans="1:19" ht="13.5" customHeight="1">
      <c r="A20" s="16"/>
      <c r="B20" s="22" t="s">
        <v>141</v>
      </c>
      <c r="C20" s="24"/>
      <c r="D20" s="25">
        <f>CORREL($C$4:$C$8,D4:D8)</f>
        <v>0.99968158649278049</v>
      </c>
      <c r="E20" s="25">
        <f>CORREL($C$4:$C$8,E4:E8)</f>
        <v>0.99973083966547494</v>
      </c>
      <c r="F20" s="25">
        <f>CORREL($C$4:$C$8,F4:F8)</f>
        <v>0.99876063656317682</v>
      </c>
      <c r="G20" s="25">
        <f>CORREL($C$4:$C$8,G4:G8)</f>
        <v>0.96343537721909667</v>
      </c>
      <c r="H20" s="25"/>
      <c r="I20" s="23"/>
      <c r="J20" s="8"/>
      <c r="L20" s="21" t="s">
        <v>141</v>
      </c>
      <c r="M20" s="21"/>
      <c r="N20" s="26">
        <f t="shared" si="8"/>
        <v>0.99968158649278049</v>
      </c>
      <c r="O20" s="26">
        <f t="shared" si="8"/>
        <v>0.99973083966547494</v>
      </c>
      <c r="P20" s="26">
        <f t="shared" si="8"/>
        <v>0.99876063656317682</v>
      </c>
      <c r="Q20" s="26">
        <f t="shared" si="8"/>
        <v>0.96343537721909667</v>
      </c>
      <c r="R20" s="27">
        <f t="shared" si="8"/>
        <v>0</v>
      </c>
      <c r="S20" s="28" t="s">
        <v>142</v>
      </c>
    </row>
    <row r="21" spans="1:19" ht="28.5" customHeight="1">
      <c r="D21" s="60" t="str">
        <f>CONCATENATE("y = ",$D$22,"x + ",$D$23)</f>
        <v>y = -0.1809x + 3.6625</v>
      </c>
      <c r="E21" s="60" t="str">
        <f>CONCATENATE("y = ",$E$22,"x2 - ",$E$23,"x + ",$E$24)</f>
        <v>y = -0.0015x2 - 0.1717x + 3.6519</v>
      </c>
      <c r="F21" s="60" t="str">
        <f>CONCATENATE("y = ",$F$22,"e",$F$23,"x")</f>
        <v>y = 3.703e-0.058x</v>
      </c>
      <c r="G21" s="60" t="str">
        <f>CONCATENATE("y = ",$G$22,"x-",$G$23)</f>
        <v>y = 3.5544x-0.14</v>
      </c>
      <c r="H21" s="60" t="str">
        <f>CONCATENATE("y = ",$H$22," /(1",$H$23," * EXP(-",$H$24," *x))")</f>
        <v>y =  /(1 * EXP(- *x))</v>
      </c>
      <c r="N21" s="131" t="str">
        <f>CONCATENATE("y = ",$D$22,"x + ",$D$23)</f>
        <v>y = -0.1809x + 3.6625</v>
      </c>
      <c r="O21" s="131" t="str">
        <f>CONCATENATE("y = ",$E$22,"x2 - ",$E$23,"x + ",$E$24)</f>
        <v>y = -0.0015x2 - 0.1717x + 3.6519</v>
      </c>
      <c r="P21" s="131" t="str">
        <f>CONCATENATE("y = ",$F$22,"e",$F$23,"x")</f>
        <v>y = 3.703e-0.058x</v>
      </c>
      <c r="Q21" s="131" t="str">
        <f>CONCATENATE("y = ",$G$22,"x-",$G$23)</f>
        <v>y = 3.5544x-0.14</v>
      </c>
      <c r="R21" s="131" t="str">
        <f>CONCATENATE("y = ",$H$22," /(1",$H$23," * EXP(-",$H$24," *x))")</f>
        <v>y =  /(1 * EXP(- *x))</v>
      </c>
      <c r="S21" s="132">
        <f>SUM(N20:R20)/5</f>
        <v>0.79232168798810565</v>
      </c>
    </row>
    <row r="22" spans="1:19" ht="24" customHeight="1">
      <c r="D22" s="29">
        <v>-0.18090000000000001</v>
      </c>
      <c r="E22" s="29">
        <v>-1.5E-3</v>
      </c>
      <c r="F22" s="29">
        <v>3.7029999999999998</v>
      </c>
      <c r="G22" s="29">
        <v>3.5543999999999998</v>
      </c>
      <c r="H22" s="30"/>
      <c r="N22" s="131"/>
      <c r="O22" s="131"/>
      <c r="P22" s="131"/>
      <c r="Q22" s="131"/>
      <c r="R22" s="131"/>
      <c r="S22" s="133"/>
    </row>
    <row r="23" spans="1:19" ht="18" customHeight="1">
      <c r="D23" s="29">
        <v>3.6625000000000001</v>
      </c>
      <c r="E23" s="29">
        <v>0.17169999999999999</v>
      </c>
      <c r="F23" s="29">
        <v>-5.8000000000000003E-2</v>
      </c>
      <c r="G23" s="29">
        <v>0.14000000000000001</v>
      </c>
      <c r="H23" s="30"/>
      <c r="N23" s="31"/>
      <c r="O23" s="31"/>
      <c r="P23" s="31"/>
      <c r="Q23" s="31"/>
      <c r="R23" s="31"/>
      <c r="S23" s="32"/>
    </row>
    <row r="24" spans="1:19" ht="18" customHeight="1">
      <c r="D24" s="29"/>
      <c r="E24" s="29">
        <v>3.6518999999999999</v>
      </c>
      <c r="F24" s="29"/>
      <c r="G24" s="29"/>
      <c r="H24" s="30"/>
      <c r="N24" s="31"/>
      <c r="O24" s="31"/>
      <c r="P24" s="31"/>
      <c r="Q24" s="31"/>
      <c r="R24" s="31"/>
      <c r="S24" s="32"/>
    </row>
    <row r="25" spans="1:19" ht="31.5" customHeight="1">
      <c r="B25" s="128" t="s">
        <v>143</v>
      </c>
      <c r="C25" s="128"/>
      <c r="D25" s="128"/>
      <c r="E25" s="128"/>
      <c r="F25" s="128"/>
      <c r="G25" s="128"/>
      <c r="H25" s="128"/>
      <c r="I25" s="128"/>
    </row>
    <row r="26" spans="1:19">
      <c r="B26" s="33" t="s">
        <v>131</v>
      </c>
      <c r="C26" s="33" t="s">
        <v>132</v>
      </c>
      <c r="D26" s="33" t="s">
        <v>133</v>
      </c>
      <c r="E26" s="33" t="s">
        <v>134</v>
      </c>
      <c r="F26" s="33" t="s">
        <v>144</v>
      </c>
    </row>
    <row r="27" spans="1:19">
      <c r="B27" s="29" t="s">
        <v>145</v>
      </c>
      <c r="C27" s="29" t="s">
        <v>146</v>
      </c>
      <c r="D27" s="29" t="s">
        <v>147</v>
      </c>
      <c r="E27" s="29" t="s">
        <v>148</v>
      </c>
      <c r="F27" s="29" t="s">
        <v>149</v>
      </c>
    </row>
    <row r="28" spans="1:19">
      <c r="C28" s="7"/>
      <c r="D28" s="7"/>
      <c r="E28" s="7"/>
      <c r="F28" s="7"/>
    </row>
  </sheetData>
  <mergeCells count="14">
    <mergeCell ref="B25:I25"/>
    <mergeCell ref="S2:S3"/>
    <mergeCell ref="N21:N22"/>
    <mergeCell ref="O21:O22"/>
    <mergeCell ref="P21:P22"/>
    <mergeCell ref="Q21:Q22"/>
    <mergeCell ref="R21:R22"/>
    <mergeCell ref="S21:S22"/>
    <mergeCell ref="B2:B3"/>
    <mergeCell ref="C2:C3"/>
    <mergeCell ref="D2:H2"/>
    <mergeCell ref="L2:L3"/>
    <mergeCell ref="M2:M3"/>
    <mergeCell ref="N2:R2"/>
  </mergeCells>
  <phoneticPr fontId="18"/>
  <pageMargins left="0.78700000000000003" right="0.53" top="0.69" bottom="0.62" header="0.51200000000000001" footer="0.51200000000000001"/>
  <pageSetup paperSize="9" scale="4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4A9A9240890B4EA1479AEA670EBE91" ma:contentTypeVersion="17" ma:contentTypeDescription="新しいドキュメントを作成します。" ma:contentTypeScope="" ma:versionID="18812310ed3a3def9b150b96784224c9">
  <xsd:schema xmlns:xsd="http://www.w3.org/2001/XMLSchema" xmlns:xs="http://www.w3.org/2001/XMLSchema" xmlns:p="http://schemas.microsoft.com/office/2006/metadata/properties" xmlns:ns2="fd65be54-7f6e-4ddd-b437-542840c0a632" xmlns:ns3="63a24cf7-871a-42e4-9e3d-93a47fbe8f3e" targetNamespace="http://schemas.microsoft.com/office/2006/metadata/properties" ma:root="true" ma:fieldsID="506b1c7a1475267a9849c1278454dea2" ns2:_="" ns3:_="">
    <xsd:import namespace="fd65be54-7f6e-4ddd-b437-542840c0a632"/>
    <xsd:import namespace="63a24cf7-871a-42e4-9e3d-93a47fbe8f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_x65e5__x4ed8__x3068__x6642__x523b_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65be54-7f6e-4ddd-b437-542840c0a6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x65e5__x4ed8__x3068__x6642__x523b_" ma:index="21" nillable="true" ma:displayName="日付と時刻" ma:default="[today]" ma:format="DateTime" ma:internalName="_x65e5__x4ed8__x3068__x6642__x523b_">
      <xsd:simpleType>
        <xsd:restriction base="dms:DateTime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6c74e789-fb90-471a-921c-5b46ab0aee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a24cf7-871a-42e4-9e3d-93a47fbe8f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d5c3117-7e95-42ac-b224-8b8565dbb912}" ma:internalName="TaxCatchAll" ma:showField="CatchAllData" ma:web="63a24cf7-871a-42e4-9e3d-93a47fbe8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_x3068__x6642__x523b_ xmlns="fd65be54-7f6e-4ddd-b437-542840c0a632">2022-02-16T00:40:47+00:00</_x65e5__x4ed8__x3068__x6642__x523b_>
    <TaxCatchAll xmlns="63a24cf7-871a-42e4-9e3d-93a47fbe8f3e" xsi:nil="true"/>
    <lcf76f155ced4ddcb4097134ff3c332f xmlns="fd65be54-7f6e-4ddd-b437-542840c0a63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051AC5-8E5B-4DA6-8113-9537BCF39BFE}"/>
</file>

<file path=customXml/itemProps2.xml><?xml version="1.0" encoding="utf-8"?>
<ds:datastoreItem xmlns:ds="http://schemas.openxmlformats.org/officeDocument/2006/customXml" ds:itemID="{5C0A622F-E89B-4B21-BDEA-22CA447FE8C8}">
  <ds:schemaRefs>
    <ds:schemaRef ds:uri="http://schemas.microsoft.com/office/2006/metadata/properties"/>
    <ds:schemaRef ds:uri="http://schemas.microsoft.com/office/infopath/2007/PartnerControls"/>
    <ds:schemaRef ds:uri="fd65be54-7f6e-4ddd-b437-542840c0a632"/>
  </ds:schemaRefs>
</ds:datastoreItem>
</file>

<file path=customXml/itemProps3.xml><?xml version="1.0" encoding="utf-8"?>
<ds:datastoreItem xmlns:ds="http://schemas.openxmlformats.org/officeDocument/2006/customXml" ds:itemID="{DE8ADE43-04A2-4CB2-8B0F-FFF8B6130D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47350 沖縄県 南風原町_平成30年2018年推計</vt:lpstr>
      <vt:lpstr>社人研推計</vt:lpstr>
      <vt:lpstr>町独自（現状趨勢ケース）</vt:lpstr>
      <vt:lpstr>町独自推計　小数点以下切り捨て</vt:lpstr>
      <vt:lpstr>トレンド推計シート→</vt:lpstr>
      <vt:lpstr>世帯当たり人員推計</vt:lpstr>
      <vt:lpstr>社人研推計!Print_Area</vt:lpstr>
      <vt:lpstr>'町独自（現状趨勢ケース）'!Print_Area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adachi</dc:creator>
  <cp:keywords/>
  <dc:description/>
  <cp:lastModifiedBy>増田さゆり</cp:lastModifiedBy>
  <cp:revision/>
  <dcterms:created xsi:type="dcterms:W3CDTF">2016-04-14T02:18:51Z</dcterms:created>
  <dcterms:modified xsi:type="dcterms:W3CDTF">2023-02-06T05:30:45Z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0x010100954A9A9240890B4EA1479AEA670EBE91</vt:lpwstr>
  </property>
</Properties>
</file>