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higenet-fsv\UserDesktop$\S00350\デスクトップ\統計はえばるH30\"/>
    </mc:Choice>
  </mc:AlternateContent>
  <bookViews>
    <workbookView xWindow="210" yWindow="105" windowWidth="7515" windowHeight="9315"/>
  </bookViews>
  <sheets>
    <sheet name="169" sheetId="40" r:id="rId1"/>
    <sheet name="170" sheetId="41" r:id="rId2"/>
    <sheet name="171" sheetId="42" r:id="rId3"/>
    <sheet name="172" sheetId="49" r:id="rId4"/>
    <sheet name="173" sheetId="50" r:id="rId5"/>
    <sheet name="174" sheetId="51" r:id="rId6"/>
    <sheet name="175" sheetId="52" r:id="rId7"/>
    <sheet name="176" sheetId="54" r:id="rId8"/>
    <sheet name="177" sheetId="53" r:id="rId9"/>
  </sheets>
  <definedNames>
    <definedName name="_xlnm.Print_Area" localSheetId="0">'169'!$A$2:$I$58</definedName>
    <definedName name="_xlnm.Print_Area" localSheetId="1">'170'!$A$1:$I$59</definedName>
    <definedName name="_xlnm.Print_Area" localSheetId="2">'171'!$A$1:$I$57</definedName>
    <definedName name="_xlnm.Print_Area" localSheetId="3">'172'!$A$1:$N$25</definedName>
    <definedName name="_xlnm.Print_Area" localSheetId="4">'173'!$A$1:$N$19</definedName>
    <definedName name="_xlnm.Print_Area" localSheetId="5">'174'!$A$1:$O$29</definedName>
  </definedNames>
  <calcPr calcId="162913"/>
</workbook>
</file>

<file path=xl/calcChain.xml><?xml version="1.0" encoding="utf-8"?>
<calcChain xmlns="http://schemas.openxmlformats.org/spreadsheetml/2006/main">
  <c r="K22" i="40" l="1"/>
  <c r="H24" i="54"/>
  <c r="G24" i="54"/>
  <c r="F24" i="54"/>
  <c r="E24" i="54"/>
  <c r="D24" i="54"/>
  <c r="C23" i="54"/>
  <c r="C24" i="54" s="1"/>
  <c r="C22" i="54"/>
  <c r="H21" i="54"/>
  <c r="G21" i="54"/>
  <c r="F21" i="54"/>
  <c r="E21" i="54"/>
  <c r="D21" i="54"/>
  <c r="C20" i="54"/>
  <c r="C19" i="54"/>
  <c r="H18" i="54"/>
  <c r="G18" i="54"/>
  <c r="F18" i="54"/>
  <c r="E18" i="54"/>
  <c r="D18" i="54"/>
  <c r="C17" i="54"/>
  <c r="C18" i="54" s="1"/>
  <c r="C16" i="54"/>
  <c r="H15" i="54"/>
  <c r="G15" i="54"/>
  <c r="F15" i="54"/>
  <c r="E15" i="54"/>
  <c r="D15" i="54"/>
  <c r="C14" i="54"/>
  <c r="C15" i="54" s="1"/>
  <c r="C13" i="54"/>
  <c r="H12" i="54"/>
  <c r="G12" i="54"/>
  <c r="F12" i="54"/>
  <c r="E12" i="54"/>
  <c r="D12" i="54"/>
  <c r="C11" i="54"/>
  <c r="C12" i="54" s="1"/>
  <c r="C10" i="54"/>
  <c r="H9" i="54"/>
  <c r="G9" i="54"/>
  <c r="F9" i="54"/>
  <c r="E9" i="54"/>
  <c r="D9" i="54"/>
  <c r="C8" i="54"/>
  <c r="C9" i="54" s="1"/>
  <c r="C7" i="54"/>
  <c r="H6" i="54"/>
  <c r="G6" i="54"/>
  <c r="F6" i="54"/>
  <c r="E6" i="54"/>
  <c r="D6" i="54"/>
  <c r="C6" i="54"/>
  <c r="K7" i="53"/>
  <c r="K20" i="53" s="1"/>
  <c r="J7" i="53"/>
  <c r="J20" i="53" s="1"/>
  <c r="I7" i="53"/>
  <c r="I20" i="53" s="1"/>
  <c r="H7" i="53"/>
  <c r="H20" i="53" s="1"/>
  <c r="G7" i="53"/>
  <c r="G20" i="53" s="1"/>
  <c r="F7" i="53"/>
  <c r="F20" i="53" s="1"/>
  <c r="E7" i="53"/>
  <c r="D7" i="53"/>
  <c r="K5" i="53"/>
  <c r="J5" i="53"/>
  <c r="I5" i="53"/>
  <c r="H5" i="53"/>
  <c r="G5" i="53"/>
  <c r="F5" i="53"/>
  <c r="E5" i="53"/>
  <c r="D5" i="53"/>
  <c r="M22" i="52"/>
  <c r="J22" i="52"/>
  <c r="G22" i="52"/>
  <c r="D22" i="52"/>
  <c r="O21" i="52"/>
  <c r="L21" i="52"/>
  <c r="I21" i="52"/>
  <c r="F21" i="52"/>
  <c r="O20" i="52"/>
  <c r="L20" i="52"/>
  <c r="I20" i="52"/>
  <c r="F20" i="52"/>
  <c r="O19" i="52"/>
  <c r="L19" i="52"/>
  <c r="I19" i="52"/>
  <c r="F19" i="52"/>
  <c r="O18" i="52"/>
  <c r="L18" i="52"/>
  <c r="I18" i="52"/>
  <c r="F18" i="52"/>
  <c r="M17" i="52"/>
  <c r="J17" i="52"/>
  <c r="G17" i="52"/>
  <c r="D17" i="52"/>
  <c r="O16" i="52"/>
  <c r="L16" i="52"/>
  <c r="I16" i="52"/>
  <c r="F16" i="52"/>
  <c r="O15" i="52"/>
  <c r="L15" i="52"/>
  <c r="I15" i="52"/>
  <c r="F15" i="52"/>
  <c r="O14" i="52"/>
  <c r="L14" i="52"/>
  <c r="I14" i="52"/>
  <c r="F14" i="52"/>
  <c r="O13" i="52"/>
  <c r="L13" i="52"/>
  <c r="I13" i="52"/>
  <c r="F13" i="52"/>
  <c r="M12" i="52"/>
  <c r="O12" i="52" s="1"/>
  <c r="J12" i="52"/>
  <c r="L12" i="52" s="1"/>
  <c r="I12" i="52"/>
  <c r="G12" i="52"/>
  <c r="D12" i="52"/>
  <c r="F12" i="52" s="1"/>
  <c r="O11" i="52"/>
  <c r="O17" i="52" s="1"/>
  <c r="L11" i="52"/>
  <c r="L17" i="52" s="1"/>
  <c r="I11" i="52"/>
  <c r="I17" i="52" s="1"/>
  <c r="F11" i="52"/>
  <c r="F17" i="52" s="1"/>
  <c r="M10" i="52"/>
  <c r="M23" i="52" s="1"/>
  <c r="J10" i="52"/>
  <c r="J23" i="52" s="1"/>
  <c r="G10" i="52"/>
  <c r="G23" i="52" s="1"/>
  <c r="H21" i="52" s="1"/>
  <c r="F10" i="52"/>
  <c r="D10" i="52"/>
  <c r="O9" i="52"/>
  <c r="L9" i="52"/>
  <c r="I9" i="52"/>
  <c r="F9" i="52"/>
  <c r="O8" i="52"/>
  <c r="L8" i="52"/>
  <c r="I8" i="52"/>
  <c r="F8" i="52"/>
  <c r="O7" i="52"/>
  <c r="L7" i="52"/>
  <c r="I7" i="52"/>
  <c r="F7" i="52"/>
  <c r="O6" i="52"/>
  <c r="L6" i="52"/>
  <c r="I6" i="52"/>
  <c r="F6" i="52"/>
  <c r="O5" i="52"/>
  <c r="O10" i="52" s="1"/>
  <c r="L5" i="52"/>
  <c r="L10" i="52" s="1"/>
  <c r="I5" i="52"/>
  <c r="I10" i="52" s="1"/>
  <c r="F5" i="52"/>
  <c r="M26" i="51"/>
  <c r="J26" i="51"/>
  <c r="G26" i="51"/>
  <c r="D26" i="51"/>
  <c r="O25" i="51"/>
  <c r="L25" i="51"/>
  <c r="I25" i="51"/>
  <c r="F25" i="51"/>
  <c r="O24" i="51"/>
  <c r="L24" i="51"/>
  <c r="I24" i="51"/>
  <c r="F24" i="51"/>
  <c r="O23" i="51"/>
  <c r="L23" i="51"/>
  <c r="I23" i="51"/>
  <c r="F23" i="51"/>
  <c r="O22" i="51"/>
  <c r="L22" i="51"/>
  <c r="I22" i="51"/>
  <c r="F22" i="51"/>
  <c r="O21" i="51"/>
  <c r="L21" i="51"/>
  <c r="I21" i="51"/>
  <c r="F21" i="51"/>
  <c r="O20" i="51"/>
  <c r="L20" i="51"/>
  <c r="I20" i="51"/>
  <c r="F20" i="51"/>
  <c r="O19" i="51"/>
  <c r="L19" i="51"/>
  <c r="I19" i="51"/>
  <c r="F19" i="51"/>
  <c r="O18" i="51"/>
  <c r="L18" i="51"/>
  <c r="I18" i="51"/>
  <c r="F18" i="51"/>
  <c r="O17" i="51"/>
  <c r="L17" i="51"/>
  <c r="I17" i="51"/>
  <c r="F17" i="51"/>
  <c r="O16" i="51"/>
  <c r="L16" i="51"/>
  <c r="I16" i="51"/>
  <c r="F16" i="51"/>
  <c r="O15" i="51"/>
  <c r="L15" i="51"/>
  <c r="I15" i="51"/>
  <c r="F15" i="51"/>
  <c r="O14" i="51"/>
  <c r="L14" i="51"/>
  <c r="I14" i="51"/>
  <c r="F14" i="51"/>
  <c r="M13" i="51"/>
  <c r="M27" i="51" s="1"/>
  <c r="J13" i="51"/>
  <c r="G13" i="51"/>
  <c r="G27" i="51" s="1"/>
  <c r="O12" i="51"/>
  <c r="L12" i="51"/>
  <c r="I12" i="51"/>
  <c r="F12" i="51"/>
  <c r="O11" i="51"/>
  <c r="L11" i="51"/>
  <c r="I11" i="51"/>
  <c r="F11" i="51"/>
  <c r="O10" i="51"/>
  <c r="L10" i="51"/>
  <c r="I10" i="51"/>
  <c r="F10" i="51"/>
  <c r="O9" i="51"/>
  <c r="L9" i="51"/>
  <c r="I9" i="51"/>
  <c r="F9" i="51"/>
  <c r="O8" i="51"/>
  <c r="L8" i="51"/>
  <c r="I8" i="51"/>
  <c r="D8" i="51"/>
  <c r="D13" i="51" s="1"/>
  <c r="O7" i="51"/>
  <c r="L7" i="51"/>
  <c r="I7" i="51"/>
  <c r="F7" i="51"/>
  <c r="O6" i="51"/>
  <c r="L6" i="51"/>
  <c r="I6" i="51"/>
  <c r="F6" i="51"/>
  <c r="O5" i="51"/>
  <c r="L5" i="51"/>
  <c r="I5" i="51"/>
  <c r="F5" i="51"/>
  <c r="M18" i="50"/>
  <c r="N5" i="50" s="1"/>
  <c r="L18" i="50"/>
  <c r="J18" i="50"/>
  <c r="K10" i="50" s="1"/>
  <c r="I18" i="50"/>
  <c r="G18" i="50"/>
  <c r="H14" i="50" s="1"/>
  <c r="F18" i="50"/>
  <c r="E15" i="50"/>
  <c r="E14" i="50"/>
  <c r="E13" i="50"/>
  <c r="E12" i="50"/>
  <c r="E11" i="50"/>
  <c r="H10" i="50"/>
  <c r="E10" i="50"/>
  <c r="K9" i="50"/>
  <c r="H9" i="50"/>
  <c r="E9" i="50"/>
  <c r="E8" i="50"/>
  <c r="E7" i="50"/>
  <c r="E6" i="50"/>
  <c r="E5" i="50"/>
  <c r="E4" i="50"/>
  <c r="M24" i="49"/>
  <c r="N19" i="49" s="1"/>
  <c r="L24" i="49"/>
  <c r="K24" i="49"/>
  <c r="G24" i="49"/>
  <c r="H19" i="49" s="1"/>
  <c r="F24" i="49"/>
  <c r="D24" i="49"/>
  <c r="E4" i="49" s="1"/>
  <c r="C24" i="49"/>
  <c r="K23" i="49"/>
  <c r="K22" i="49"/>
  <c r="K21" i="49"/>
  <c r="K20" i="49"/>
  <c r="K19" i="49"/>
  <c r="K18" i="49"/>
  <c r="E18" i="49"/>
  <c r="K17" i="49"/>
  <c r="E17" i="49"/>
  <c r="K16" i="49"/>
  <c r="K15" i="49"/>
  <c r="K14" i="49"/>
  <c r="K13" i="49"/>
  <c r="K12" i="49"/>
  <c r="K11" i="49"/>
  <c r="K10" i="49"/>
  <c r="E10" i="49"/>
  <c r="K9" i="49"/>
  <c r="E9" i="49"/>
  <c r="K8" i="49"/>
  <c r="K7" i="49"/>
  <c r="K6" i="49"/>
  <c r="K5" i="49"/>
  <c r="K4" i="49"/>
  <c r="N21" i="51" l="1"/>
  <c r="N23" i="51"/>
  <c r="N25" i="51"/>
  <c r="N20" i="51"/>
  <c r="N15" i="51"/>
  <c r="N11" i="51"/>
  <c r="N19" i="51"/>
  <c r="N16" i="51"/>
  <c r="N24" i="51"/>
  <c r="N7" i="52"/>
  <c r="N20" i="52"/>
  <c r="K13" i="52"/>
  <c r="K21" i="52"/>
  <c r="K20" i="52"/>
  <c r="H22" i="51"/>
  <c r="H25" i="51"/>
  <c r="H23" i="51"/>
  <c r="H9" i="49"/>
  <c r="C21" i="54"/>
  <c r="I13" i="51"/>
  <c r="L13" i="51"/>
  <c r="I26" i="51"/>
  <c r="H18" i="49"/>
  <c r="O26" i="51"/>
  <c r="O22" i="52"/>
  <c r="O23" i="52"/>
  <c r="L26" i="51"/>
  <c r="E18" i="50"/>
  <c r="F26" i="51"/>
  <c r="J27" i="51"/>
  <c r="O13" i="51"/>
  <c r="D27" i="51"/>
  <c r="E14" i="51" s="1"/>
  <c r="F8" i="51"/>
  <c r="F13" i="51" s="1"/>
  <c r="F27" i="51" s="1"/>
  <c r="H10" i="49"/>
  <c r="H17" i="49"/>
  <c r="F22" i="52"/>
  <c r="F23" i="52" s="1"/>
  <c r="I22" i="52"/>
  <c r="I23" i="52" s="1"/>
  <c r="L22" i="52"/>
  <c r="L23" i="52" s="1"/>
  <c r="D23" i="52"/>
  <c r="E16" i="52" s="1"/>
  <c r="H14" i="52"/>
  <c r="H19" i="52"/>
  <c r="H18" i="52"/>
  <c r="H15" i="52"/>
  <c r="H16" i="52"/>
  <c r="H20" i="52"/>
  <c r="H13" i="52"/>
  <c r="H7" i="52"/>
  <c r="H8" i="52"/>
  <c r="H5" i="52"/>
  <c r="H11" i="52"/>
  <c r="H9" i="52"/>
  <c r="H6" i="52"/>
  <c r="H12" i="52"/>
  <c r="N16" i="52"/>
  <c r="N19" i="52"/>
  <c r="K8" i="52"/>
  <c r="K5" i="52"/>
  <c r="K11" i="52"/>
  <c r="N5" i="52"/>
  <c r="K9" i="52"/>
  <c r="N8" i="52"/>
  <c r="N11" i="52"/>
  <c r="N14" i="52"/>
  <c r="K7" i="52"/>
  <c r="N21" i="52"/>
  <c r="N6" i="52"/>
  <c r="N13" i="52"/>
  <c r="N9" i="52"/>
  <c r="N12" i="52"/>
  <c r="K16" i="52"/>
  <c r="K12" i="52"/>
  <c r="K19" i="52"/>
  <c r="K15" i="52"/>
  <c r="N18" i="52"/>
  <c r="K18" i="52"/>
  <c r="K14" i="52"/>
  <c r="N15" i="52"/>
  <c r="K6" i="52"/>
  <c r="E24" i="51"/>
  <c r="E12" i="51"/>
  <c r="E16" i="51"/>
  <c r="E5" i="51"/>
  <c r="E9" i="51"/>
  <c r="L27" i="51"/>
  <c r="O27" i="51"/>
  <c r="I27" i="51"/>
  <c r="H9" i="51"/>
  <c r="H5" i="51"/>
  <c r="N8" i="51"/>
  <c r="N12" i="51"/>
  <c r="H16" i="51"/>
  <c r="H20" i="51"/>
  <c r="H24" i="51"/>
  <c r="H12" i="51"/>
  <c r="H15" i="51"/>
  <c r="H6" i="51"/>
  <c r="H14" i="51"/>
  <c r="H11" i="51"/>
  <c r="N10" i="51"/>
  <c r="H10" i="51"/>
  <c r="H19" i="51"/>
  <c r="N7" i="51"/>
  <c r="N14" i="51"/>
  <c r="H7" i="51"/>
  <c r="H18" i="51"/>
  <c r="N9" i="51"/>
  <c r="H17" i="51"/>
  <c r="H21" i="51"/>
  <c r="N22" i="51"/>
  <c r="N6" i="51"/>
  <c r="N17" i="51"/>
  <c r="N5" i="51"/>
  <c r="H8" i="51"/>
  <c r="N18" i="51"/>
  <c r="N7" i="50"/>
  <c r="H8" i="50"/>
  <c r="K15" i="50"/>
  <c r="H15" i="50"/>
  <c r="N6" i="50"/>
  <c r="H6" i="50"/>
  <c r="K13" i="50"/>
  <c r="K12" i="50"/>
  <c r="K11" i="50"/>
  <c r="N8" i="50"/>
  <c r="K8" i="50"/>
  <c r="K6" i="50"/>
  <c r="K5" i="50"/>
  <c r="N12" i="50"/>
  <c r="H11" i="50"/>
  <c r="H7" i="50"/>
  <c r="K14" i="50"/>
  <c r="N13" i="50"/>
  <c r="H5" i="50"/>
  <c r="H4" i="50"/>
  <c r="N15" i="50"/>
  <c r="N14" i="50"/>
  <c r="H13" i="50"/>
  <c r="N4" i="50"/>
  <c r="H12" i="50"/>
  <c r="N11" i="50"/>
  <c r="N10" i="50"/>
  <c r="N9" i="50"/>
  <c r="K7" i="50"/>
  <c r="K4" i="50"/>
  <c r="N17" i="49"/>
  <c r="H8" i="49"/>
  <c r="N23" i="49"/>
  <c r="N8" i="49"/>
  <c r="H16" i="49"/>
  <c r="E16" i="49"/>
  <c r="H7" i="49"/>
  <c r="E7" i="49"/>
  <c r="E23" i="49"/>
  <c r="N6" i="49"/>
  <c r="E6" i="49"/>
  <c r="E22" i="49"/>
  <c r="N5" i="49"/>
  <c r="H5" i="49"/>
  <c r="E21" i="49"/>
  <c r="N4" i="49"/>
  <c r="H4" i="49"/>
  <c r="E20" i="49"/>
  <c r="N11" i="49"/>
  <c r="E11" i="49"/>
  <c r="E19" i="49"/>
  <c r="N16" i="49"/>
  <c r="N7" i="49"/>
  <c r="H15" i="49"/>
  <c r="E15" i="49"/>
  <c r="N22" i="49"/>
  <c r="H22" i="49"/>
  <c r="N13" i="49"/>
  <c r="N21" i="49"/>
  <c r="H21" i="49"/>
  <c r="E5" i="49"/>
  <c r="E24" i="49" s="1"/>
  <c r="E13" i="49"/>
  <c r="N12" i="49"/>
  <c r="H20" i="49"/>
  <c r="E12" i="49"/>
  <c r="N10" i="49"/>
  <c r="N18" i="49"/>
  <c r="N9" i="49"/>
  <c r="E8" i="49"/>
  <c r="N15" i="49"/>
  <c r="H23" i="49"/>
  <c r="N14" i="49"/>
  <c r="H6" i="49"/>
  <c r="H14" i="49"/>
  <c r="E14" i="49"/>
  <c r="H13" i="49"/>
  <c r="N20" i="49"/>
  <c r="H12" i="49"/>
  <c r="H11" i="49"/>
  <c r="L36" i="42"/>
  <c r="K30" i="42" s="1"/>
  <c r="M34" i="41"/>
  <c r="N30" i="41"/>
  <c r="N28" i="41"/>
  <c r="K26" i="41"/>
  <c r="N23" i="41"/>
  <c r="N20" i="41"/>
  <c r="N8" i="41"/>
  <c r="K3" i="41"/>
  <c r="E7" i="51" l="1"/>
  <c r="E22" i="51"/>
  <c r="E11" i="51"/>
  <c r="K25" i="51"/>
  <c r="K24" i="51"/>
  <c r="K17" i="52"/>
  <c r="E14" i="52"/>
  <c r="E13" i="52"/>
  <c r="K11" i="51"/>
  <c r="E11" i="52"/>
  <c r="E17" i="52" s="1"/>
  <c r="E21" i="52"/>
  <c r="K18" i="51"/>
  <c r="E23" i="51"/>
  <c r="N17" i="52"/>
  <c r="E20" i="51"/>
  <c r="E6" i="51"/>
  <c r="E13" i="51" s="1"/>
  <c r="E7" i="52"/>
  <c r="E6" i="52"/>
  <c r="K8" i="51"/>
  <c r="E15" i="52"/>
  <c r="E19" i="52"/>
  <c r="E12" i="52"/>
  <c r="K21" i="51"/>
  <c r="K23" i="51"/>
  <c r="K14" i="51"/>
  <c r="E18" i="51"/>
  <c r="N10" i="52"/>
  <c r="E19" i="51"/>
  <c r="E20" i="52"/>
  <c r="E25" i="51"/>
  <c r="E18" i="52"/>
  <c r="E22" i="52" s="1"/>
  <c r="K10" i="51"/>
  <c r="E8" i="52"/>
  <c r="K15" i="51"/>
  <c r="K22" i="51"/>
  <c r="K7" i="51"/>
  <c r="E10" i="51"/>
  <c r="E8" i="51"/>
  <c r="E9" i="52"/>
  <c r="E17" i="51"/>
  <c r="E26" i="51" s="1"/>
  <c r="E21" i="51"/>
  <c r="E5" i="52"/>
  <c r="E10" i="52" s="1"/>
  <c r="K5" i="51"/>
  <c r="K13" i="51" s="1"/>
  <c r="K16" i="51"/>
  <c r="K20" i="51"/>
  <c r="K19" i="51"/>
  <c r="K12" i="51"/>
  <c r="K17" i="51"/>
  <c r="K6" i="51"/>
  <c r="E15" i="51"/>
  <c r="K9" i="51"/>
  <c r="M21" i="41"/>
  <c r="K10" i="52"/>
  <c r="H22" i="52"/>
  <c r="N22" i="52"/>
  <c r="H17" i="52"/>
  <c r="K22" i="52"/>
  <c r="H10" i="52"/>
  <c r="H13" i="51"/>
  <c r="N26" i="51"/>
  <c r="N13" i="51"/>
  <c r="H26" i="51"/>
  <c r="H18" i="50"/>
  <c r="N18" i="50"/>
  <c r="K18" i="50"/>
  <c r="H24" i="49"/>
  <c r="N24" i="49"/>
  <c r="K34" i="42"/>
  <c r="K33" i="42"/>
  <c r="K32" i="42"/>
  <c r="K31" i="42"/>
  <c r="E27" i="51" l="1"/>
  <c r="N23" i="52"/>
  <c r="K26" i="51"/>
  <c r="K27" i="51" s="1"/>
  <c r="H27" i="51"/>
  <c r="K23" i="52"/>
  <c r="E23" i="52"/>
  <c r="H23" i="52"/>
  <c r="N27" i="51"/>
  <c r="L38" i="40" l="1"/>
  <c r="K38" i="40"/>
  <c r="L22" i="40"/>
</calcChain>
</file>

<file path=xl/comments1.xml><?xml version="1.0" encoding="utf-8"?>
<comments xmlns="http://schemas.openxmlformats.org/spreadsheetml/2006/main">
  <authors>
    <author>S00372</author>
  </authors>
  <commentList>
    <comment ref="K24" authorId="0" shapeId="0">
      <text>
        <r>
          <rPr>
            <b/>
            <sz val="9"/>
            <color indexed="81"/>
            <rFont val="ＭＳ Ｐゴシック"/>
            <family val="3"/>
            <charset val="128"/>
          </rPr>
          <t>構成比を100％にするため、この箇所だけ四捨五入でなく切り上げ</t>
        </r>
      </text>
    </comment>
    <comment ref="H25" authorId="0" shapeId="0">
      <text>
        <r>
          <rPr>
            <b/>
            <sz val="9"/>
            <color indexed="81"/>
            <rFont val="ＭＳ Ｐゴシック"/>
            <family val="3"/>
            <charset val="128"/>
          </rPr>
          <t>構成比を100％にするために、この箇所だけ四捨五入でなく切り下げ</t>
        </r>
      </text>
    </comment>
    <comment ref="N25" authorId="0" shapeId="0">
      <text>
        <r>
          <rPr>
            <b/>
            <sz val="9"/>
            <color indexed="81"/>
            <rFont val="ＭＳ Ｐゴシック"/>
            <family val="3"/>
            <charset val="128"/>
          </rPr>
          <t>構成比を100％にするために、この箇所だけ四捨五入でなく切り下げ</t>
        </r>
      </text>
    </comment>
  </commentList>
</comments>
</file>

<file path=xl/comments2.xml><?xml version="1.0" encoding="utf-8"?>
<comments xmlns="http://schemas.openxmlformats.org/spreadsheetml/2006/main">
  <authors>
    <author>S00372</author>
  </authors>
  <commentList>
    <comment ref="H21" authorId="0" shapeId="0">
      <text>
        <r>
          <rPr>
            <b/>
            <sz val="9"/>
            <color indexed="81"/>
            <rFont val="ＭＳ Ｐゴシック"/>
            <family val="3"/>
            <charset val="128"/>
          </rPr>
          <t>構成比を100％にするために、この箇所だけ四捨五入でなく切り下げ</t>
        </r>
      </text>
    </comment>
    <comment ref="K21" authorId="0" shapeId="0">
      <text>
        <r>
          <rPr>
            <b/>
            <sz val="9"/>
            <color indexed="81"/>
            <rFont val="ＭＳ Ｐゴシック"/>
            <family val="3"/>
            <charset val="128"/>
          </rPr>
          <t>構成比を100％にするために、この箇所だけ四捨五入でなく切り下げ</t>
        </r>
        <r>
          <rPr>
            <sz val="9"/>
            <color indexed="81"/>
            <rFont val="ＭＳ Ｐゴシック"/>
            <family val="3"/>
            <charset val="128"/>
          </rPr>
          <t xml:space="preserve">
</t>
        </r>
      </text>
    </comment>
  </commentList>
</comments>
</file>

<file path=xl/sharedStrings.xml><?xml version="1.0" encoding="utf-8"?>
<sst xmlns="http://schemas.openxmlformats.org/spreadsheetml/2006/main" count="426" uniqueCount="178">
  <si>
    <t>町税</t>
    <rPh sb="0" eb="2">
      <t>チョウゼイ</t>
    </rPh>
    <phoneticPr fontId="5"/>
  </si>
  <si>
    <t>地方譲与税</t>
    <rPh sb="0" eb="2">
      <t>チホウ</t>
    </rPh>
    <rPh sb="2" eb="5">
      <t>ジョウヨゼイ</t>
    </rPh>
    <phoneticPr fontId="5"/>
  </si>
  <si>
    <t>利子割交付金</t>
    <rPh sb="0" eb="2">
      <t>リシ</t>
    </rPh>
    <rPh sb="2" eb="3">
      <t>ワ</t>
    </rPh>
    <rPh sb="3" eb="6">
      <t>コウフキン</t>
    </rPh>
    <phoneticPr fontId="5"/>
  </si>
  <si>
    <t>地方交付税</t>
    <rPh sb="0" eb="2">
      <t>チホウ</t>
    </rPh>
    <rPh sb="2" eb="5">
      <t>コウフゼイ</t>
    </rPh>
    <phoneticPr fontId="5"/>
  </si>
  <si>
    <t>分担金及び負担金</t>
    <rPh sb="0" eb="2">
      <t>ブンタン</t>
    </rPh>
    <rPh sb="2" eb="3">
      <t>フタンキン</t>
    </rPh>
    <rPh sb="3" eb="4">
      <t>オヨ</t>
    </rPh>
    <rPh sb="5" eb="8">
      <t>フタンキン</t>
    </rPh>
    <phoneticPr fontId="5"/>
  </si>
  <si>
    <t>使用料及び手数料</t>
    <rPh sb="0" eb="3">
      <t>シヨウリョウ</t>
    </rPh>
    <rPh sb="3" eb="4">
      <t>オヨ</t>
    </rPh>
    <rPh sb="5" eb="8">
      <t>テスウリョウ</t>
    </rPh>
    <phoneticPr fontId="5"/>
  </si>
  <si>
    <t>国庫支出金</t>
    <rPh sb="0" eb="2">
      <t>コッコ</t>
    </rPh>
    <rPh sb="2" eb="5">
      <t>シシュツキン</t>
    </rPh>
    <phoneticPr fontId="5"/>
  </si>
  <si>
    <t>県支出金</t>
    <rPh sb="0" eb="1">
      <t>ケン</t>
    </rPh>
    <rPh sb="1" eb="4">
      <t>シシュツキン</t>
    </rPh>
    <phoneticPr fontId="5"/>
  </si>
  <si>
    <t>財産収入</t>
    <rPh sb="0" eb="2">
      <t>ザイサン</t>
    </rPh>
    <rPh sb="2" eb="4">
      <t>シュウニュウ</t>
    </rPh>
    <phoneticPr fontId="5"/>
  </si>
  <si>
    <t>寄付金</t>
    <rPh sb="0" eb="3">
      <t>キフキン</t>
    </rPh>
    <phoneticPr fontId="5"/>
  </si>
  <si>
    <t>繰入金</t>
    <rPh sb="0" eb="3">
      <t>クリイレキン</t>
    </rPh>
    <phoneticPr fontId="5"/>
  </si>
  <si>
    <t>繰越金</t>
    <rPh sb="0" eb="3">
      <t>クリコシキン</t>
    </rPh>
    <phoneticPr fontId="5"/>
  </si>
  <si>
    <t>諸収入</t>
    <rPh sb="0" eb="3">
      <t>ショシュウニュウ</t>
    </rPh>
    <phoneticPr fontId="5"/>
  </si>
  <si>
    <t>町債</t>
    <rPh sb="0" eb="1">
      <t>チョウ</t>
    </rPh>
    <rPh sb="1" eb="2">
      <t>サイ</t>
    </rPh>
    <phoneticPr fontId="5"/>
  </si>
  <si>
    <t>議会費</t>
    <rPh sb="0" eb="2">
      <t>ギカイ</t>
    </rPh>
    <rPh sb="2" eb="3">
      <t>ヒ</t>
    </rPh>
    <phoneticPr fontId="5"/>
  </si>
  <si>
    <t>総務費</t>
    <rPh sb="0" eb="3">
      <t>ソウムヒ</t>
    </rPh>
    <phoneticPr fontId="5"/>
  </si>
  <si>
    <t>商工費</t>
    <rPh sb="0" eb="3">
      <t>ショウコウヒ</t>
    </rPh>
    <phoneticPr fontId="5"/>
  </si>
  <si>
    <t>土木費</t>
    <rPh sb="0" eb="3">
      <t>ドボクヒ</t>
    </rPh>
    <phoneticPr fontId="5"/>
  </si>
  <si>
    <t>災害復旧費</t>
    <rPh sb="0" eb="2">
      <t>サイガイ</t>
    </rPh>
    <rPh sb="2" eb="5">
      <t>フッキュウヒ</t>
    </rPh>
    <phoneticPr fontId="5"/>
  </si>
  <si>
    <t>公債費</t>
    <rPh sb="0" eb="3">
      <t>コウサイヒ</t>
    </rPh>
    <phoneticPr fontId="5"/>
  </si>
  <si>
    <t>諸支出金</t>
    <rPh sb="0" eb="3">
      <t>ショシシュツ</t>
    </rPh>
    <rPh sb="3" eb="4">
      <t>キン</t>
    </rPh>
    <phoneticPr fontId="5"/>
  </si>
  <si>
    <t>予備費</t>
    <rPh sb="0" eb="3">
      <t>ヨビヒ</t>
    </rPh>
    <phoneticPr fontId="5"/>
  </si>
  <si>
    <t>民生費</t>
    <rPh sb="0" eb="3">
      <t>ミンセイヒ</t>
    </rPh>
    <phoneticPr fontId="5"/>
  </si>
  <si>
    <t>衛生費</t>
    <rPh sb="0" eb="3">
      <t>エイセイヒ</t>
    </rPh>
    <phoneticPr fontId="5"/>
  </si>
  <si>
    <t>労働費</t>
    <rPh sb="0" eb="3">
      <t>ロウドウヒ</t>
    </rPh>
    <phoneticPr fontId="5"/>
  </si>
  <si>
    <t>消防費</t>
    <rPh sb="0" eb="3">
      <t>ショウボウヒ</t>
    </rPh>
    <phoneticPr fontId="5"/>
  </si>
  <si>
    <t>教育費</t>
    <rPh sb="0" eb="3">
      <t>キョウイクヒ</t>
    </rPh>
    <phoneticPr fontId="5"/>
  </si>
  <si>
    <t>自動車取得税交付金</t>
    <rPh sb="0" eb="3">
      <t>ジドウシャ</t>
    </rPh>
    <rPh sb="3" eb="6">
      <t>シュトクゼイ</t>
    </rPh>
    <rPh sb="6" eb="9">
      <t>コウフキン</t>
    </rPh>
    <phoneticPr fontId="5"/>
  </si>
  <si>
    <t>交通安全対策特別交付金</t>
    <rPh sb="0" eb="2">
      <t>コウツウ</t>
    </rPh>
    <rPh sb="2" eb="4">
      <t>アンゼン</t>
    </rPh>
    <rPh sb="4" eb="6">
      <t>タイサク</t>
    </rPh>
    <rPh sb="6" eb="8">
      <t>トクベツ</t>
    </rPh>
    <rPh sb="8" eb="11">
      <t>コウフキン</t>
    </rPh>
    <phoneticPr fontId="5"/>
  </si>
  <si>
    <t>地方消費税交付金</t>
    <rPh sb="0" eb="2">
      <t>チホウ</t>
    </rPh>
    <rPh sb="2" eb="5">
      <t>ショウヒゼイ</t>
    </rPh>
    <rPh sb="5" eb="8">
      <t>コウフキン</t>
    </rPh>
    <phoneticPr fontId="5"/>
  </si>
  <si>
    <t>地方特例交付金</t>
    <rPh sb="0" eb="2">
      <t>チホウ</t>
    </rPh>
    <rPh sb="2" eb="4">
      <t>トクレイ</t>
    </rPh>
    <rPh sb="4" eb="7">
      <t>コウフキン</t>
    </rPh>
    <phoneticPr fontId="5"/>
  </si>
  <si>
    <t>農林水産費</t>
    <rPh sb="0" eb="2">
      <t>ノウリン</t>
    </rPh>
    <rPh sb="2" eb="4">
      <t>スイサン</t>
    </rPh>
    <rPh sb="4" eb="5">
      <t>ヒ</t>
    </rPh>
    <phoneticPr fontId="5"/>
  </si>
  <si>
    <t>配当割交付金</t>
    <rPh sb="0" eb="2">
      <t>ハイトウ</t>
    </rPh>
    <rPh sb="2" eb="3">
      <t>ワリ</t>
    </rPh>
    <rPh sb="3" eb="6">
      <t>コウフキン</t>
    </rPh>
    <phoneticPr fontId="5"/>
  </si>
  <si>
    <t>株式等譲渡所得割交付金</t>
    <rPh sb="0" eb="2">
      <t>カブシキ</t>
    </rPh>
    <rPh sb="2" eb="3">
      <t>ナド</t>
    </rPh>
    <rPh sb="3" eb="5">
      <t>ジョウト</t>
    </rPh>
    <rPh sb="5" eb="7">
      <t>ショトク</t>
    </rPh>
    <rPh sb="7" eb="8">
      <t>ワリ</t>
    </rPh>
    <rPh sb="8" eb="11">
      <t>コウフキン</t>
    </rPh>
    <phoneticPr fontId="5"/>
  </si>
  <si>
    <t>予算額</t>
    <rPh sb="0" eb="2">
      <t>ヨサン</t>
    </rPh>
    <rPh sb="2" eb="3">
      <t>ガク</t>
    </rPh>
    <phoneticPr fontId="5"/>
  </si>
  <si>
    <t>決算額</t>
    <rPh sb="0" eb="3">
      <t>ケッサンガク</t>
    </rPh>
    <phoneticPr fontId="5"/>
  </si>
  <si>
    <t>自主財源</t>
    <rPh sb="0" eb="2">
      <t>ジシュ</t>
    </rPh>
    <rPh sb="2" eb="4">
      <t>ザイゲン</t>
    </rPh>
    <phoneticPr fontId="5"/>
  </si>
  <si>
    <t xml:space="preserve">  </t>
    <phoneticPr fontId="5"/>
  </si>
  <si>
    <t>依存財源</t>
    <rPh sb="0" eb="2">
      <t>イゾン</t>
    </rPh>
    <rPh sb="2" eb="4">
      <t>ザイゲン</t>
    </rPh>
    <phoneticPr fontId="5"/>
  </si>
  <si>
    <t>配当割交付金</t>
    <rPh sb="0" eb="2">
      <t>ハイトウ</t>
    </rPh>
    <rPh sb="2" eb="3">
      <t>ワ</t>
    </rPh>
    <rPh sb="3" eb="6">
      <t>コウフキン</t>
    </rPh>
    <phoneticPr fontId="5"/>
  </si>
  <si>
    <t>株式等譲渡所得割交付金</t>
    <rPh sb="0" eb="2">
      <t>カブシキ</t>
    </rPh>
    <rPh sb="2" eb="3">
      <t>ナド</t>
    </rPh>
    <rPh sb="3" eb="5">
      <t>ジョウト</t>
    </rPh>
    <rPh sb="5" eb="8">
      <t>ショトクワリ</t>
    </rPh>
    <rPh sb="8" eb="11">
      <t>コウフキン</t>
    </rPh>
    <phoneticPr fontId="5"/>
  </si>
  <si>
    <t>消　費　的　経　費</t>
    <rPh sb="0" eb="3">
      <t>ショウヒ</t>
    </rPh>
    <rPh sb="4" eb="5">
      <t>テキ</t>
    </rPh>
    <rPh sb="6" eb="9">
      <t>ケイヒ</t>
    </rPh>
    <phoneticPr fontId="5"/>
  </si>
  <si>
    <t>人件費</t>
    <rPh sb="0" eb="3">
      <t>ジンケンヒ</t>
    </rPh>
    <phoneticPr fontId="5"/>
  </si>
  <si>
    <t>投　資　的　経　費</t>
    <rPh sb="0" eb="5">
      <t>トウシテキ</t>
    </rPh>
    <rPh sb="6" eb="9">
      <t>ケイヒ</t>
    </rPh>
    <phoneticPr fontId="5"/>
  </si>
  <si>
    <t>物件費</t>
    <rPh sb="0" eb="2">
      <t>ブッケン</t>
    </rPh>
    <rPh sb="2" eb="3">
      <t>ヒ</t>
    </rPh>
    <phoneticPr fontId="5"/>
  </si>
  <si>
    <t>その他の経費</t>
    <rPh sb="0" eb="3">
      <t>ソノタ</t>
    </rPh>
    <rPh sb="4" eb="6">
      <t>ケイヒ</t>
    </rPh>
    <phoneticPr fontId="5"/>
  </si>
  <si>
    <t>維持補修費</t>
    <rPh sb="0" eb="2">
      <t>イジ</t>
    </rPh>
    <rPh sb="2" eb="3">
      <t>ホジュウ</t>
    </rPh>
    <rPh sb="3" eb="4">
      <t>シュウ</t>
    </rPh>
    <rPh sb="4" eb="5">
      <t>ヒ</t>
    </rPh>
    <phoneticPr fontId="5"/>
  </si>
  <si>
    <t>扶助費</t>
    <rPh sb="0" eb="2">
      <t>フジョ</t>
    </rPh>
    <rPh sb="2" eb="3">
      <t>ヒ</t>
    </rPh>
    <phoneticPr fontId="5"/>
  </si>
  <si>
    <t>補助費等</t>
    <rPh sb="0" eb="3">
      <t>ホジョヒ</t>
    </rPh>
    <rPh sb="3" eb="4">
      <t>トウ</t>
    </rPh>
    <phoneticPr fontId="5"/>
  </si>
  <si>
    <t>普通建設事業費</t>
    <rPh sb="0" eb="2">
      <t>フツウ</t>
    </rPh>
    <rPh sb="2" eb="4">
      <t>ケンセツ</t>
    </rPh>
    <rPh sb="4" eb="7">
      <t>ジギョウヒ</t>
    </rPh>
    <phoneticPr fontId="5"/>
  </si>
  <si>
    <t>災害復旧事業費</t>
    <rPh sb="0" eb="2">
      <t>サイガイ</t>
    </rPh>
    <rPh sb="2" eb="4">
      <t>フッキュウ</t>
    </rPh>
    <rPh sb="4" eb="7">
      <t>ジギョウヒ</t>
    </rPh>
    <phoneticPr fontId="5"/>
  </si>
  <si>
    <t>積立金</t>
    <rPh sb="0" eb="3">
      <t>ツミタテキン</t>
    </rPh>
    <phoneticPr fontId="5"/>
  </si>
  <si>
    <t>投資及び出資金・貸付金　　　　　　　　　　　　　　　　</t>
    <rPh sb="0" eb="2">
      <t>トウシ</t>
    </rPh>
    <rPh sb="2" eb="3">
      <t>オヨ</t>
    </rPh>
    <rPh sb="4" eb="6">
      <t>シュッシ</t>
    </rPh>
    <rPh sb="6" eb="7">
      <t>シシュツキン</t>
    </rPh>
    <rPh sb="8" eb="11">
      <t>カシツケキン</t>
    </rPh>
    <phoneticPr fontId="5"/>
  </si>
  <si>
    <t>繰出金</t>
    <rPh sb="0" eb="2">
      <t>クリダ</t>
    </rPh>
    <rPh sb="2" eb="3">
      <t>キン</t>
    </rPh>
    <phoneticPr fontId="5"/>
  </si>
  <si>
    <t>搬入</t>
    <rPh sb="0" eb="2">
      <t>ハンニュウ</t>
    </rPh>
    <phoneticPr fontId="5"/>
  </si>
  <si>
    <t xml:space="preserve">                                            </t>
    <phoneticPr fontId="5"/>
  </si>
  <si>
    <t xml:space="preserve">                                                                                                                                                                                                                                                                                                                                                                                                              </t>
    <phoneticPr fontId="5"/>
  </si>
  <si>
    <t>※普通会計は一般会計と土地区画整理事業特別会計からなる。</t>
    <rPh sb="1" eb="3">
      <t>フツウ</t>
    </rPh>
    <rPh sb="3" eb="5">
      <t>カイケイ</t>
    </rPh>
    <rPh sb="6" eb="8">
      <t>イッパン</t>
    </rPh>
    <rPh sb="8" eb="10">
      <t>カイケイ</t>
    </rPh>
    <rPh sb="11" eb="13">
      <t>トチ</t>
    </rPh>
    <rPh sb="13" eb="15">
      <t>クカク</t>
    </rPh>
    <rPh sb="15" eb="17">
      <t>セイリ</t>
    </rPh>
    <rPh sb="17" eb="19">
      <t>ジギョウ</t>
    </rPh>
    <rPh sb="19" eb="21">
      <t>トクベツ</t>
    </rPh>
    <rPh sb="21" eb="23">
      <t>カイケイ</t>
    </rPh>
    <phoneticPr fontId="5"/>
  </si>
  <si>
    <t>歳入</t>
    <rPh sb="0" eb="2">
      <t>サイニュウ</t>
    </rPh>
    <phoneticPr fontId="5"/>
  </si>
  <si>
    <t>歳出</t>
    <rPh sb="0" eb="2">
      <t>サイシュツ</t>
    </rPh>
    <phoneticPr fontId="5"/>
  </si>
  <si>
    <t>個人町民税</t>
    <rPh sb="0" eb="2">
      <t>コジン</t>
    </rPh>
    <rPh sb="2" eb="5">
      <t>チョウミンゼイ</t>
    </rPh>
    <phoneticPr fontId="5"/>
  </si>
  <si>
    <t>法人町民税</t>
    <rPh sb="0" eb="2">
      <t>ホウジン</t>
    </rPh>
    <rPh sb="2" eb="5">
      <t>チョウミンゼイ</t>
    </rPh>
    <phoneticPr fontId="5"/>
  </si>
  <si>
    <t>固定資産税</t>
    <rPh sb="0" eb="2">
      <t>コテイ</t>
    </rPh>
    <rPh sb="2" eb="5">
      <t>シサンゼイ</t>
    </rPh>
    <phoneticPr fontId="5"/>
  </si>
  <si>
    <t>軽自動車税</t>
    <rPh sb="0" eb="4">
      <t>ケイジドウシャ</t>
    </rPh>
    <rPh sb="4" eb="5">
      <t>ゼイ</t>
    </rPh>
    <phoneticPr fontId="5"/>
  </si>
  <si>
    <t>町たばこ消費税</t>
    <rPh sb="0" eb="1">
      <t>マチ</t>
    </rPh>
    <rPh sb="4" eb="7">
      <t>ショウヒゼイ</t>
    </rPh>
    <phoneticPr fontId="5"/>
  </si>
  <si>
    <t>（１）　財政（一般会計）の推移　（歳入）</t>
    <rPh sb="4" eb="6">
      <t>ザイセイ</t>
    </rPh>
    <rPh sb="7" eb="9">
      <t>イッパン</t>
    </rPh>
    <rPh sb="9" eb="11">
      <t>カイケイ</t>
    </rPh>
    <rPh sb="13" eb="15">
      <t>スイイ</t>
    </rPh>
    <rPh sb="17" eb="19">
      <t>サイニュウ</t>
    </rPh>
    <phoneticPr fontId="5"/>
  </si>
  <si>
    <t>（単位：円）</t>
    <rPh sb="1" eb="3">
      <t>タンイ</t>
    </rPh>
    <phoneticPr fontId="12"/>
  </si>
  <si>
    <t xml:space="preserve">年度 </t>
    <rPh sb="0" eb="2">
      <t>ネンドベツ</t>
    </rPh>
    <phoneticPr fontId="5"/>
  </si>
  <si>
    <t>平成 26年度</t>
    <rPh sb="0" eb="2">
      <t>ヘイセイ</t>
    </rPh>
    <phoneticPr fontId="5"/>
  </si>
  <si>
    <t xml:space="preserve"> 款別</t>
    <rPh sb="1" eb="2">
      <t>カン</t>
    </rPh>
    <rPh sb="2" eb="3">
      <t>ベツ</t>
    </rPh>
    <phoneticPr fontId="5"/>
  </si>
  <si>
    <t>予算額</t>
    <rPh sb="0" eb="3">
      <t>ヨサンガク</t>
    </rPh>
    <phoneticPr fontId="5"/>
  </si>
  <si>
    <t>構成比
（％）</t>
    <rPh sb="0" eb="3">
      <t>コウセイヒ</t>
    </rPh>
    <phoneticPr fontId="5"/>
  </si>
  <si>
    <t>株式等譲渡所得割交付金</t>
    <rPh sb="0" eb="2">
      <t>カブシキ</t>
    </rPh>
    <rPh sb="2" eb="3">
      <t>トウ</t>
    </rPh>
    <rPh sb="3" eb="5">
      <t>ジョウト</t>
    </rPh>
    <rPh sb="5" eb="7">
      <t>ショトク</t>
    </rPh>
    <rPh sb="7" eb="8">
      <t>ワ</t>
    </rPh>
    <rPh sb="8" eb="11">
      <t>コウフキン</t>
    </rPh>
    <phoneticPr fontId="5"/>
  </si>
  <si>
    <t>自動車取得税
交付金</t>
    <rPh sb="0" eb="3">
      <t>ジドウシャ</t>
    </rPh>
    <rPh sb="3" eb="6">
      <t>シュトクゼイ</t>
    </rPh>
    <rPh sb="7" eb="10">
      <t>コウフキン</t>
    </rPh>
    <phoneticPr fontId="5"/>
  </si>
  <si>
    <t>交通安全対策
特別交付金</t>
    <rPh sb="0" eb="2">
      <t>コウツウ</t>
    </rPh>
    <rPh sb="2" eb="4">
      <t>アンゼン</t>
    </rPh>
    <rPh sb="4" eb="6">
      <t>タイサク</t>
    </rPh>
    <rPh sb="7" eb="9">
      <t>トクベツ</t>
    </rPh>
    <rPh sb="9" eb="12">
      <t>コウフキン</t>
    </rPh>
    <phoneticPr fontId="5"/>
  </si>
  <si>
    <t>総額</t>
    <rPh sb="0" eb="2">
      <t>ソウガク</t>
    </rPh>
    <phoneticPr fontId="5"/>
  </si>
  <si>
    <t>（２）　財政（一般会計）の推移　（歳出）</t>
    <rPh sb="4" eb="6">
      <t>ザイセイ</t>
    </rPh>
    <rPh sb="7" eb="9">
      <t>イッパン</t>
    </rPh>
    <rPh sb="9" eb="11">
      <t>カイケイ</t>
    </rPh>
    <rPh sb="13" eb="15">
      <t>スイイ</t>
    </rPh>
    <rPh sb="17" eb="18">
      <t>サイニュウ</t>
    </rPh>
    <rPh sb="18" eb="19">
      <t>シュツ</t>
    </rPh>
    <phoneticPr fontId="5"/>
  </si>
  <si>
    <t>（３）　歳入の推移　（性質別財源）</t>
    <rPh sb="4" eb="6">
      <t>サイニュウ</t>
    </rPh>
    <rPh sb="7" eb="9">
      <t>スイイ</t>
    </rPh>
    <rPh sb="11" eb="13">
      <t>セイシツ</t>
    </rPh>
    <rPh sb="13" eb="14">
      <t>ベツ</t>
    </rPh>
    <rPh sb="14" eb="16">
      <t>ザイゲン</t>
    </rPh>
    <phoneticPr fontId="5"/>
  </si>
  <si>
    <t>平成 26年度</t>
    <phoneticPr fontId="5"/>
  </si>
  <si>
    <t>決算額
（千円）</t>
    <rPh sb="0" eb="3">
      <t>ケッサンガク</t>
    </rPh>
    <rPh sb="5" eb="7">
      <t>センエン</t>
    </rPh>
    <phoneticPr fontId="5"/>
  </si>
  <si>
    <t>人口一人当</t>
    <phoneticPr fontId="5"/>
  </si>
  <si>
    <t xml:space="preserve"> 区分</t>
    <rPh sb="1" eb="3">
      <t>クブン</t>
    </rPh>
    <phoneticPr fontId="5"/>
  </si>
  <si>
    <t>たり金額（円）</t>
    <rPh sb="2" eb="4">
      <t>キンガク</t>
    </rPh>
    <rPh sb="5" eb="6">
      <t>エン</t>
    </rPh>
    <phoneticPr fontId="5"/>
  </si>
  <si>
    <t>自　　主　　財　　源</t>
    <rPh sb="0" eb="4">
      <t>ジシュ</t>
    </rPh>
    <rPh sb="6" eb="10">
      <t>ザイゲン</t>
    </rPh>
    <phoneticPr fontId="5"/>
  </si>
  <si>
    <t>分担金及び
負担金</t>
    <rPh sb="0" eb="2">
      <t>ブンタン</t>
    </rPh>
    <rPh sb="2" eb="3">
      <t>フタンキン</t>
    </rPh>
    <rPh sb="3" eb="4">
      <t>オヨ</t>
    </rPh>
    <rPh sb="6" eb="9">
      <t>フタンキン</t>
    </rPh>
    <phoneticPr fontId="5"/>
  </si>
  <si>
    <t>使用料及び
手数料</t>
    <rPh sb="0" eb="3">
      <t>シヨウリョウ</t>
    </rPh>
    <rPh sb="3" eb="4">
      <t>オヨ</t>
    </rPh>
    <rPh sb="6" eb="9">
      <t>テスウリョウ</t>
    </rPh>
    <phoneticPr fontId="5"/>
  </si>
  <si>
    <t>寄附金</t>
    <rPh sb="0" eb="2">
      <t>キフ</t>
    </rPh>
    <rPh sb="2" eb="3">
      <t>キフキン</t>
    </rPh>
    <phoneticPr fontId="5"/>
  </si>
  <si>
    <t>小計</t>
    <rPh sb="0" eb="2">
      <t>ショウケイ</t>
    </rPh>
    <phoneticPr fontId="5"/>
  </si>
  <si>
    <t>依　　存　　財　　源</t>
    <rPh sb="0" eb="4">
      <t>イゾン</t>
    </rPh>
    <rPh sb="6" eb="10">
      <t>ザイゲン</t>
    </rPh>
    <phoneticPr fontId="5"/>
  </si>
  <si>
    <t>地方消費税
交付金</t>
    <rPh sb="0" eb="2">
      <t>チホウ</t>
    </rPh>
    <rPh sb="2" eb="4">
      <t>ショウヒ</t>
    </rPh>
    <rPh sb="4" eb="5">
      <t>コウフゼイ</t>
    </rPh>
    <rPh sb="6" eb="9">
      <t>コウフキン</t>
    </rPh>
    <phoneticPr fontId="5"/>
  </si>
  <si>
    <t>地 方 特 例
交  付  金</t>
    <rPh sb="0" eb="1">
      <t>チ</t>
    </rPh>
    <rPh sb="2" eb="3">
      <t>ホウ</t>
    </rPh>
    <rPh sb="4" eb="5">
      <t>トク</t>
    </rPh>
    <rPh sb="6" eb="7">
      <t>レイ</t>
    </rPh>
    <rPh sb="8" eb="9">
      <t>コウ</t>
    </rPh>
    <rPh sb="11" eb="12">
      <t>ヅケ</t>
    </rPh>
    <rPh sb="14" eb="15">
      <t>キン</t>
    </rPh>
    <phoneticPr fontId="5"/>
  </si>
  <si>
    <t>合　　　　　　　計</t>
    <rPh sb="0" eb="9">
      <t>ゴウケイ</t>
    </rPh>
    <phoneticPr fontId="5"/>
  </si>
  <si>
    <t>※決算額及び構成比は、地方財政状況調査表作成要領の数値を用いる。</t>
    <rPh sb="1" eb="4">
      <t>ケッサンガク</t>
    </rPh>
    <rPh sb="4" eb="5">
      <t>オヨ</t>
    </rPh>
    <rPh sb="6" eb="9">
      <t>コウセイヒ</t>
    </rPh>
    <rPh sb="11" eb="13">
      <t>チホウ</t>
    </rPh>
    <rPh sb="13" eb="15">
      <t>ザイセイ</t>
    </rPh>
    <rPh sb="15" eb="17">
      <t>ジョウキョウ</t>
    </rPh>
    <rPh sb="17" eb="19">
      <t>チョウサ</t>
    </rPh>
    <rPh sb="19" eb="20">
      <t>ヒョウ</t>
    </rPh>
    <rPh sb="20" eb="22">
      <t>サクセイ</t>
    </rPh>
    <rPh sb="22" eb="24">
      <t>ヨウリョウ</t>
    </rPh>
    <rPh sb="25" eb="27">
      <t>スウチ</t>
    </rPh>
    <rPh sb="28" eb="29">
      <t>モチ</t>
    </rPh>
    <phoneticPr fontId="5"/>
  </si>
  <si>
    <t>※人口は各年度末（3月31日）現在の人口である。</t>
    <rPh sb="1" eb="3">
      <t>ジンコウ</t>
    </rPh>
    <rPh sb="4" eb="5">
      <t>カク</t>
    </rPh>
    <rPh sb="5" eb="8">
      <t>ネンドマツ</t>
    </rPh>
    <rPh sb="10" eb="11">
      <t>ガツ</t>
    </rPh>
    <rPh sb="13" eb="14">
      <t>ヒ</t>
    </rPh>
    <rPh sb="15" eb="17">
      <t>ゲンザイ</t>
    </rPh>
    <rPh sb="18" eb="20">
      <t>ジンコウ</t>
    </rPh>
    <phoneticPr fontId="5"/>
  </si>
  <si>
    <t>※上記は、一般会計、用地取得事業特別会計、土地区画整理事業特別会計からなる普通会計の数値とする。</t>
    <rPh sb="1" eb="3">
      <t>ジョウキ</t>
    </rPh>
    <rPh sb="5" eb="7">
      <t>イッパン</t>
    </rPh>
    <rPh sb="7" eb="9">
      <t>カイケイ</t>
    </rPh>
    <rPh sb="10" eb="12">
      <t>ヨウチ</t>
    </rPh>
    <rPh sb="12" eb="14">
      <t>シュトク</t>
    </rPh>
    <rPh sb="14" eb="16">
      <t>ジギョウ</t>
    </rPh>
    <rPh sb="16" eb="18">
      <t>トクベツ</t>
    </rPh>
    <rPh sb="18" eb="20">
      <t>カイケイ</t>
    </rPh>
    <rPh sb="21" eb="23">
      <t>トチ</t>
    </rPh>
    <rPh sb="23" eb="25">
      <t>クカク</t>
    </rPh>
    <rPh sb="25" eb="27">
      <t>セイリ</t>
    </rPh>
    <rPh sb="27" eb="29">
      <t>ジギョウ</t>
    </rPh>
    <rPh sb="29" eb="31">
      <t>トクベツ</t>
    </rPh>
    <rPh sb="31" eb="33">
      <t>カイケイ</t>
    </rPh>
    <rPh sb="37" eb="39">
      <t>フツウ</t>
    </rPh>
    <rPh sb="39" eb="41">
      <t>カイケイ</t>
    </rPh>
    <rPh sb="42" eb="44">
      <t>スウチ</t>
    </rPh>
    <phoneticPr fontId="5"/>
  </si>
  <si>
    <t>（４）　歳出の推移　（性質別経費）</t>
    <rPh sb="4" eb="6">
      <t>サイシュツ</t>
    </rPh>
    <rPh sb="7" eb="9">
      <t>スイイ</t>
    </rPh>
    <rPh sb="11" eb="13">
      <t>セイシツ</t>
    </rPh>
    <rPh sb="13" eb="14">
      <t>ベツ</t>
    </rPh>
    <rPh sb="14" eb="16">
      <t>ケイヒ</t>
    </rPh>
    <phoneticPr fontId="5"/>
  </si>
  <si>
    <t>普通建設
事業費</t>
    <rPh sb="0" eb="2">
      <t>フツウ</t>
    </rPh>
    <rPh sb="2" eb="4">
      <t>ケンセツ</t>
    </rPh>
    <rPh sb="5" eb="8">
      <t>ジギョウヒ</t>
    </rPh>
    <phoneticPr fontId="5"/>
  </si>
  <si>
    <t>（補助事業）</t>
    <rPh sb="1" eb="3">
      <t>ホジョ</t>
    </rPh>
    <rPh sb="3" eb="5">
      <t>ジギョウ</t>
    </rPh>
    <phoneticPr fontId="5"/>
  </si>
  <si>
    <t>（単独事業）</t>
    <rPh sb="1" eb="3">
      <t>タンドク</t>
    </rPh>
    <rPh sb="3" eb="5">
      <t>ジギョウ</t>
    </rPh>
    <phoneticPr fontId="5"/>
  </si>
  <si>
    <t>災害復旧
事業費</t>
    <rPh sb="0" eb="2">
      <t>サイガイ</t>
    </rPh>
    <rPh sb="2" eb="4">
      <t>フッキュウ</t>
    </rPh>
    <rPh sb="5" eb="8">
      <t>ジギョウヒ</t>
    </rPh>
    <phoneticPr fontId="5"/>
  </si>
  <si>
    <t>投資及び支出金・貸付金　　　　　　　　　　　　　　　　</t>
    <rPh sb="0" eb="2">
      <t>トウシ</t>
    </rPh>
    <rPh sb="2" eb="3">
      <t>オヨ</t>
    </rPh>
    <rPh sb="4" eb="7">
      <t>シシュツキン</t>
    </rPh>
    <rPh sb="8" eb="11">
      <t>カシツケキン</t>
    </rPh>
    <phoneticPr fontId="5"/>
  </si>
  <si>
    <t>※決算額及び構成比は、地方財政状況調査表作成要領の数値を用いる。</t>
    <rPh sb="1" eb="4">
      <t>ケッサンガク</t>
    </rPh>
    <rPh sb="4" eb="5">
      <t>オヨ</t>
    </rPh>
    <rPh sb="6" eb="9">
      <t>コウセイヒ</t>
    </rPh>
    <rPh sb="11" eb="12">
      <t>チホウ</t>
    </rPh>
    <rPh sb="13" eb="14">
      <t>ザイセイ</t>
    </rPh>
    <rPh sb="15" eb="16">
      <t>ジョウキョウ</t>
    </rPh>
    <rPh sb="17" eb="18">
      <t>チョウサ</t>
    </rPh>
    <rPh sb="19" eb="20">
      <t>ヒョウ</t>
    </rPh>
    <rPh sb="20" eb="21">
      <t>サクセイ</t>
    </rPh>
    <rPh sb="22" eb="23">
      <t>ヨウリョウ</t>
    </rPh>
    <rPh sb="25" eb="26">
      <t>スウチ</t>
    </rPh>
    <rPh sb="28" eb="29">
      <t>モチ</t>
    </rPh>
    <phoneticPr fontId="5"/>
  </si>
  <si>
    <t>※上記は、一般会計、用地取得事業特別会計、土地区画整理事業特別会計からなる普通会計の数値とする。</t>
    <phoneticPr fontId="5"/>
  </si>
  <si>
    <t>（５）　年度別町税徴収状況</t>
    <rPh sb="4" eb="7">
      <t>ネンドベツ</t>
    </rPh>
    <rPh sb="7" eb="8">
      <t>チョウ</t>
    </rPh>
    <rPh sb="8" eb="9">
      <t>チョウゼイ</t>
    </rPh>
    <rPh sb="9" eb="10">
      <t>チョウ</t>
    </rPh>
    <rPh sb="10" eb="11">
      <t>ビシュウ</t>
    </rPh>
    <rPh sb="11" eb="13">
      <t>ジョウキョウ</t>
    </rPh>
    <phoneticPr fontId="13"/>
  </si>
  <si>
    <t>（単位：千円）</t>
    <rPh sb="1" eb="3">
      <t>タンイ</t>
    </rPh>
    <rPh sb="4" eb="6">
      <t>センエン</t>
    </rPh>
    <phoneticPr fontId="13"/>
  </si>
  <si>
    <t>年　　度</t>
    <rPh sb="0" eb="4">
      <t>ネンド</t>
    </rPh>
    <phoneticPr fontId="13"/>
  </si>
  <si>
    <t>区　　分</t>
    <rPh sb="0" eb="4">
      <t>クブン</t>
    </rPh>
    <phoneticPr fontId="13"/>
  </si>
  <si>
    <t>合　　計</t>
    <rPh sb="0" eb="4">
      <t>ゴウケイ</t>
    </rPh>
    <phoneticPr fontId="13"/>
  </si>
  <si>
    <t>個人町民税</t>
    <rPh sb="0" eb="2">
      <t>コジン</t>
    </rPh>
    <rPh sb="2" eb="4">
      <t>チョウミン</t>
    </rPh>
    <rPh sb="4" eb="5">
      <t>ゼイ</t>
    </rPh>
    <phoneticPr fontId="13"/>
  </si>
  <si>
    <t>法人町民税</t>
    <rPh sb="0" eb="2">
      <t>ホウジン</t>
    </rPh>
    <rPh sb="2" eb="5">
      <t>チョウミンゼイ</t>
    </rPh>
    <phoneticPr fontId="13"/>
  </si>
  <si>
    <t>固定資産税</t>
    <rPh sb="0" eb="2">
      <t>コテイ</t>
    </rPh>
    <rPh sb="2" eb="5">
      <t>シサンゼイ</t>
    </rPh>
    <phoneticPr fontId="13"/>
  </si>
  <si>
    <t>軽自動車税</t>
    <rPh sb="0" eb="4">
      <t>ケイジドウシャ</t>
    </rPh>
    <rPh sb="4" eb="5">
      <t>ゼイ</t>
    </rPh>
    <phoneticPr fontId="13"/>
  </si>
  <si>
    <t>町たばこ消費税</t>
    <rPh sb="0" eb="1">
      <t>チョウ</t>
    </rPh>
    <rPh sb="4" eb="7">
      <t>ショウヒゼイ</t>
    </rPh>
    <phoneticPr fontId="13"/>
  </si>
  <si>
    <t>電　気　税</t>
    <rPh sb="0" eb="3">
      <t>デンキ</t>
    </rPh>
    <rPh sb="4" eb="5">
      <t>ゼイ</t>
    </rPh>
    <phoneticPr fontId="13"/>
  </si>
  <si>
    <t>特別土地保有税</t>
    <rPh sb="0" eb="2">
      <t>トクベツ</t>
    </rPh>
    <rPh sb="2" eb="4">
      <t>トチ</t>
    </rPh>
    <rPh sb="4" eb="7">
      <t>ホユウゼイ</t>
    </rPh>
    <phoneticPr fontId="13"/>
  </si>
  <si>
    <t>調  定  額</t>
    <rPh sb="0" eb="1">
      <t>チョウ</t>
    </rPh>
    <rPh sb="3" eb="7">
      <t>テイガク</t>
    </rPh>
    <phoneticPr fontId="13"/>
  </si>
  <si>
    <t xml:space="preserve">－ </t>
  </si>
  <si>
    <t>収入済額</t>
    <rPh sb="0" eb="2">
      <t>シュウニュウ</t>
    </rPh>
    <rPh sb="2" eb="3">
      <t>ス</t>
    </rPh>
    <rPh sb="3" eb="4">
      <t>ガク</t>
    </rPh>
    <phoneticPr fontId="13"/>
  </si>
  <si>
    <t>徴収率</t>
    <rPh sb="0" eb="1">
      <t>チョウ</t>
    </rPh>
    <rPh sb="1" eb="2">
      <t>ビシュウ</t>
    </rPh>
    <rPh sb="2" eb="3">
      <t>リツ</t>
    </rPh>
    <phoneticPr fontId="13"/>
  </si>
  <si>
    <t>２５年度</t>
    <rPh sb="3" eb="4">
      <t>ド</t>
    </rPh>
    <phoneticPr fontId="5"/>
  </si>
  <si>
    <t>２６年度</t>
    <rPh sb="3" eb="4">
      <t>ド</t>
    </rPh>
    <phoneticPr fontId="5"/>
  </si>
  <si>
    <t>資料：税務課</t>
    <rPh sb="0" eb="2">
      <t>シリョウ</t>
    </rPh>
    <rPh sb="3" eb="6">
      <t>ゼイムカ</t>
    </rPh>
    <phoneticPr fontId="13"/>
  </si>
  <si>
    <t>（6） 地方債借入先別現在高の状況（普通会計）</t>
    <rPh sb="4" eb="7">
      <t>チホウサイ</t>
    </rPh>
    <rPh sb="7" eb="9">
      <t>カリイレ</t>
    </rPh>
    <rPh sb="9" eb="10">
      <t>サキ</t>
    </rPh>
    <rPh sb="10" eb="11">
      <t>ベツ</t>
    </rPh>
    <rPh sb="11" eb="13">
      <t>ゲンザイ</t>
    </rPh>
    <rPh sb="13" eb="14">
      <t>ダカ</t>
    </rPh>
    <rPh sb="15" eb="17">
      <t>ジョウキョウ</t>
    </rPh>
    <rPh sb="18" eb="20">
      <t>フツウ</t>
    </rPh>
    <rPh sb="20" eb="22">
      <t>カイケイ</t>
    </rPh>
    <phoneticPr fontId="5"/>
  </si>
  <si>
    <t>（単位：千円）</t>
    <rPh sb="1" eb="3">
      <t>タンイ</t>
    </rPh>
    <rPh sb="4" eb="5">
      <t>セン</t>
    </rPh>
    <phoneticPr fontId="5"/>
  </si>
  <si>
    <t>年　度　　</t>
    <rPh sb="0" eb="1">
      <t>トシ</t>
    </rPh>
    <rPh sb="2" eb="3">
      <t>ド</t>
    </rPh>
    <phoneticPr fontId="5"/>
  </si>
  <si>
    <t>平成22年度</t>
    <rPh sb="0" eb="2">
      <t>ヘイセイ</t>
    </rPh>
    <rPh sb="4" eb="6">
      <t>ネンド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</si>
  <si>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</si>
  <si>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</si>
  <si>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</si>
  <si>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</si>
  <si>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　借　入　先</t>
    <rPh sb="1" eb="2">
      <t>シャク</t>
    </rPh>
    <rPh sb="3" eb="4">
      <t>イリ</t>
    </rPh>
    <rPh sb="5" eb="6">
      <t>サキ</t>
    </rPh>
    <phoneticPr fontId="5"/>
  </si>
  <si>
    <t>　財　政　融　資　資　金</t>
    <rPh sb="1" eb="2">
      <t>ザイ</t>
    </rPh>
    <rPh sb="3" eb="4">
      <t>セイ</t>
    </rPh>
    <rPh sb="5" eb="6">
      <t>ユウ</t>
    </rPh>
    <rPh sb="7" eb="8">
      <t>シ</t>
    </rPh>
    <rPh sb="9" eb="10">
      <t>シ</t>
    </rPh>
    <rPh sb="11" eb="12">
      <t>カネ</t>
    </rPh>
    <phoneticPr fontId="5"/>
  </si>
  <si>
    <t>内　訳</t>
    <rPh sb="0" eb="1">
      <t>ナイ</t>
    </rPh>
    <rPh sb="2" eb="3">
      <t>ヤク</t>
    </rPh>
    <phoneticPr fontId="5"/>
  </si>
  <si>
    <t>（ア） （イ）以外のもの</t>
    <rPh sb="7" eb="9">
      <t>イガイ</t>
    </rPh>
    <phoneticPr fontId="5"/>
  </si>
  <si>
    <t>（イ）　うち旧資金運用部資金</t>
    <rPh sb="6" eb="7">
      <t>キュウ</t>
    </rPh>
    <rPh sb="7" eb="9">
      <t>シキン</t>
    </rPh>
    <rPh sb="9" eb="11">
      <t>ウンヨウ</t>
    </rPh>
    <rPh sb="11" eb="12">
      <t>ブ</t>
    </rPh>
    <rPh sb="12" eb="14">
      <t>シキン</t>
    </rPh>
    <phoneticPr fontId="5"/>
  </si>
  <si>
    <t>　旧　郵　政　公　社　資　金</t>
    <rPh sb="1" eb="2">
      <t>キュウ</t>
    </rPh>
    <rPh sb="3" eb="4">
      <t>ユウ</t>
    </rPh>
    <rPh sb="5" eb="6">
      <t>セイ</t>
    </rPh>
    <rPh sb="7" eb="8">
      <t>コウ</t>
    </rPh>
    <rPh sb="9" eb="10">
      <t>シャ</t>
    </rPh>
    <rPh sb="11" eb="12">
      <t>シ</t>
    </rPh>
    <rPh sb="13" eb="14">
      <t>カネ</t>
    </rPh>
    <phoneticPr fontId="5"/>
  </si>
  <si>
    <t>内 訳</t>
    <rPh sb="0" eb="1">
      <t>ナイ</t>
    </rPh>
    <rPh sb="2" eb="3">
      <t>ヤク</t>
    </rPh>
    <phoneticPr fontId="5"/>
  </si>
  <si>
    <t>（ア）　旧郵便貯金資金</t>
    <rPh sb="4" eb="5">
      <t>キュウ</t>
    </rPh>
    <rPh sb="5" eb="7">
      <t>ユウビン</t>
    </rPh>
    <rPh sb="7" eb="9">
      <t>チョキン</t>
    </rPh>
    <rPh sb="9" eb="11">
      <t>シキン</t>
    </rPh>
    <phoneticPr fontId="5"/>
  </si>
  <si>
    <t>（イ）　旧簡易生命保険資金</t>
    <rPh sb="4" eb="5">
      <t>キュウ</t>
    </rPh>
    <rPh sb="5" eb="7">
      <t>カンイ</t>
    </rPh>
    <rPh sb="7" eb="9">
      <t>セイメイ</t>
    </rPh>
    <rPh sb="9" eb="11">
      <t>ホケン</t>
    </rPh>
    <rPh sb="11" eb="13">
      <t>シキン</t>
    </rPh>
    <phoneticPr fontId="5"/>
  </si>
  <si>
    <t>地方公営企業等金融機構資金</t>
    <rPh sb="0" eb="2">
      <t>チホウ</t>
    </rPh>
    <rPh sb="2" eb="4">
      <t>コウエイ</t>
    </rPh>
    <rPh sb="4" eb="6">
      <t>キギョウ</t>
    </rPh>
    <rPh sb="6" eb="7">
      <t>ナド</t>
    </rPh>
    <rPh sb="7" eb="9">
      <t>キンユウ</t>
    </rPh>
    <rPh sb="9" eb="11">
      <t>キコウ</t>
    </rPh>
    <rPh sb="11" eb="13">
      <t>シキン</t>
    </rPh>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</si>
  <si>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</si>
  <si>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市中銀行</t>
    <rPh sb="0" eb="2">
      <t>シチュウ</t>
    </rPh>
    <rPh sb="2" eb="4">
      <t>ギンコウ</t>
    </rPh>
    <phoneticPr fontId="5"/>
  </si>
  <si>
    <t>その他の金融機関</t>
    <rPh sb="2" eb="3">
      <t>タ</t>
    </rPh>
    <rPh sb="4" eb="6">
      <t>キンユウ</t>
    </rPh>
    <rPh sb="6" eb="8">
      <t>キカン</t>
    </rPh>
    <phoneticPr fontId="5"/>
  </si>
  <si>
    <t>保険会社等</t>
    <rPh sb="0" eb="2">
      <t>ホケン</t>
    </rPh>
    <rPh sb="2" eb="4">
      <t>カイシャ</t>
    </rPh>
    <rPh sb="4" eb="5">
      <t>ナド</t>
    </rPh>
    <phoneticPr fontId="5"/>
  </si>
  <si>
    <t>－</t>
  </si>
  <si>
    <t>交付公債</t>
    <rPh sb="0" eb="2">
      <t>コウフ</t>
    </rPh>
    <rPh sb="2" eb="4">
      <t>コウサイ</t>
    </rPh>
    <phoneticPr fontId="5"/>
  </si>
  <si>
    <t>市場公募債</t>
    <rPh sb="0" eb="2">
      <t>シジョウ</t>
    </rPh>
    <rPh sb="2" eb="5">
      <t>コウボサイ</t>
    </rPh>
    <phoneticPr fontId="5"/>
  </si>
  <si>
    <t>共済等</t>
    <rPh sb="0" eb="2">
      <t>キョウサイ</t>
    </rPh>
    <rPh sb="2" eb="3">
      <t>ナド</t>
    </rPh>
    <phoneticPr fontId="5"/>
  </si>
  <si>
    <t>政府保証付外債</t>
    <rPh sb="0" eb="2">
      <t>セイフ</t>
    </rPh>
    <rPh sb="2" eb="4">
      <t>ホショウ</t>
    </rPh>
    <rPh sb="4" eb="5">
      <t>ツ</t>
    </rPh>
    <rPh sb="5" eb="7">
      <t>ガイサイ</t>
    </rPh>
    <phoneticPr fontId="5"/>
  </si>
  <si>
    <t>その他</t>
    <rPh sb="2" eb="3">
      <t>タ</t>
    </rPh>
    <phoneticPr fontId="5"/>
  </si>
  <si>
    <t>合          計</t>
    <rPh sb="0" eb="1">
      <t>ゴウ</t>
    </rPh>
    <rPh sb="11" eb="12">
      <t>ケイ</t>
    </rPh>
    <phoneticPr fontId="5"/>
  </si>
  <si>
    <t>※決算統計において、平成19年度までは、政府資金の内訳として、財政融資資金と郵政公社資金に区分していたが、</t>
    <rPh sb="1" eb="3">
      <t>ケッサン</t>
    </rPh>
    <rPh sb="3" eb="5">
      <t>トウケイ</t>
    </rPh>
    <rPh sb="10" eb="12">
      <t>ヘイセイ</t>
    </rPh>
    <rPh sb="14" eb="16">
      <t>ネンド</t>
    </rPh>
    <rPh sb="20" eb="22">
      <t>セイフ</t>
    </rPh>
    <rPh sb="22" eb="24">
      <t>シキン</t>
    </rPh>
    <rPh sb="25" eb="27">
      <t>ウチワケ</t>
    </rPh>
    <rPh sb="31" eb="33">
      <t>ザイセイ</t>
    </rPh>
    <rPh sb="33" eb="35">
      <t>ユウシ</t>
    </rPh>
    <rPh sb="35" eb="37">
      <t>シキン</t>
    </rPh>
    <rPh sb="38" eb="40">
      <t>ユウセイ</t>
    </rPh>
    <rPh sb="40" eb="42">
      <t>コウシャ</t>
    </rPh>
    <rPh sb="42" eb="44">
      <t>シキン</t>
    </rPh>
    <rPh sb="45" eb="47">
      <t>クブン</t>
    </rPh>
    <phoneticPr fontId="5"/>
  </si>
  <si>
    <t>資料：企画財政課</t>
    <rPh sb="0" eb="2">
      <t>シリョウ</t>
    </rPh>
    <rPh sb="3" eb="5">
      <t>キカク</t>
    </rPh>
    <rPh sb="5" eb="8">
      <t>ザイセイカ</t>
    </rPh>
    <phoneticPr fontId="5"/>
  </si>
  <si>
    <t>平成20年度からは財政融資資金と旧郵政公社資金として区分しているため上記様式を変更。</t>
    <rPh sb="0" eb="2">
      <t>ヘイセイ</t>
    </rPh>
    <rPh sb="4" eb="6">
      <t>ネンド</t>
    </rPh>
    <rPh sb="9" eb="11">
      <t>ザイセイ</t>
    </rPh>
    <rPh sb="11" eb="13">
      <t>ユウシ</t>
    </rPh>
    <rPh sb="13" eb="15">
      <t>シキン</t>
    </rPh>
    <rPh sb="16" eb="17">
      <t>キュウ</t>
    </rPh>
    <rPh sb="17" eb="19">
      <t>ユウセイ</t>
    </rPh>
    <rPh sb="19" eb="21">
      <t>コウシャ</t>
    </rPh>
    <rPh sb="21" eb="23">
      <t>シキン</t>
    </rPh>
    <rPh sb="26" eb="28">
      <t>クブン</t>
    </rPh>
    <rPh sb="34" eb="36">
      <t>ジョウキ</t>
    </rPh>
    <rPh sb="36" eb="38">
      <t>ヨウシキ</t>
    </rPh>
    <rPh sb="39" eb="41">
      <t>ヘンコウ</t>
    </rPh>
    <phoneticPr fontId="5"/>
  </si>
  <si>
    <t>※公営企業金融公庫は、平成20年10月1日付けで地方公営企業等金融機構に名称変更のため、上記様式の借入先名称変更。</t>
    <rPh sb="1" eb="3">
      <t>コウエイ</t>
    </rPh>
    <rPh sb="3" eb="5">
      <t>キギョウ</t>
    </rPh>
    <rPh sb="5" eb="7">
      <t>キンユウ</t>
    </rPh>
    <rPh sb="7" eb="9">
      <t>コウコ</t>
    </rPh>
    <rPh sb="11" eb="13">
      <t>ヘイセイ</t>
    </rPh>
    <rPh sb="15" eb="16">
      <t>ネン</t>
    </rPh>
    <rPh sb="18" eb="19">
      <t>ガツ</t>
    </rPh>
    <rPh sb="20" eb="21">
      <t>ニチ</t>
    </rPh>
    <rPh sb="21" eb="22">
      <t>ツ</t>
    </rPh>
    <rPh sb="24" eb="26">
      <t>チホウ</t>
    </rPh>
    <rPh sb="26" eb="28">
      <t>コウエイ</t>
    </rPh>
    <rPh sb="28" eb="30">
      <t>キギョウ</t>
    </rPh>
    <rPh sb="30" eb="31">
      <t>ナド</t>
    </rPh>
    <rPh sb="31" eb="33">
      <t>キンユウ</t>
    </rPh>
    <rPh sb="33" eb="35">
      <t>キコウ</t>
    </rPh>
    <rPh sb="36" eb="38">
      <t>メイショウ</t>
    </rPh>
    <rPh sb="38" eb="40">
      <t>ヘンコウ</t>
    </rPh>
    <rPh sb="44" eb="46">
      <t>ジョウキ</t>
    </rPh>
    <rPh sb="46" eb="48">
      <t>ヨウシキ</t>
    </rPh>
    <rPh sb="49" eb="50">
      <t>シャク</t>
    </rPh>
    <rPh sb="50" eb="51">
      <t>ニュウ</t>
    </rPh>
    <rPh sb="51" eb="52">
      <t>サキ</t>
    </rPh>
    <rPh sb="52" eb="54">
      <t>メイショウ</t>
    </rPh>
    <rPh sb="54" eb="56">
      <t>ヘンコウ</t>
    </rPh>
    <phoneticPr fontId="5"/>
  </si>
  <si>
    <t>平成 27年度</t>
    <rPh sb="0" eb="2">
      <t>ヘイセイ</t>
    </rPh>
    <phoneticPr fontId="5"/>
  </si>
  <si>
    <t>平成 28年度</t>
    <rPh sb="0" eb="2">
      <t>ヘイセイ</t>
    </rPh>
    <phoneticPr fontId="5"/>
  </si>
  <si>
    <t>平成 29年度</t>
    <rPh sb="0" eb="2">
      <t>ヘイセイ</t>
    </rPh>
    <phoneticPr fontId="5"/>
  </si>
  <si>
    <t>資料：企画財政課　</t>
    <rPh sb="0" eb="2">
      <t>シリョウ</t>
    </rPh>
    <rPh sb="3" eb="5">
      <t>キカク</t>
    </rPh>
    <rPh sb="5" eb="7">
      <t>ザイセイ</t>
    </rPh>
    <rPh sb="7" eb="8">
      <t>カ</t>
    </rPh>
    <phoneticPr fontId="5"/>
  </si>
  <si>
    <t>平成 27年度</t>
  </si>
  <si>
    <t>平成 28年度</t>
  </si>
  <si>
    <t>平成 29年度</t>
  </si>
  <si>
    <t>資料：企画財政課　</t>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</si>
  <si>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</si>
  <si>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</si>
  <si>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</si>
  <si>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t>
    <phoneticPr fontId="5"/>
  </si>
  <si>
    <t>平成２3年度</t>
    <rPh sb="0" eb="2">
      <t>ヘイセイ</t>
    </rPh>
    <rPh sb="5" eb="6">
      <t>ド</t>
    </rPh>
    <phoneticPr fontId="5"/>
  </si>
  <si>
    <t>２4年度</t>
    <rPh sb="3" eb="4">
      <t>ド</t>
    </rPh>
    <phoneticPr fontId="5"/>
  </si>
  <si>
    <t>２７年度</t>
    <rPh sb="3" eb="4">
      <t>ド</t>
    </rPh>
    <phoneticPr fontId="5"/>
  </si>
  <si>
    <t>２８年度</t>
    <rPh sb="3" eb="4">
      <t>ド</t>
    </rPh>
    <phoneticPr fontId="5"/>
  </si>
  <si>
    <t>２９年度</t>
    <rPh sb="3" eb="4">
      <t>ド</t>
    </rPh>
    <phoneticPr fontId="5"/>
  </si>
  <si>
    <t>※収入済額は滞納繰越分も含む数値である。</t>
    <phoneticPr fontId="5"/>
  </si>
  <si>
    <t>平成18</t>
    <rPh sb="0" eb="2">
      <t>ヘイセイ</t>
    </rPh>
    <phoneticPr fontId="5"/>
  </si>
  <si>
    <t>（１）　一般会計決算状況（平成29年度）　（Ｐ172,173参照）</t>
    <rPh sb="4" eb="6">
      <t>イッパン</t>
    </rPh>
    <rPh sb="6" eb="8">
      <t>カイケイ</t>
    </rPh>
    <rPh sb="8" eb="10">
      <t>ケッサン</t>
    </rPh>
    <rPh sb="10" eb="12">
      <t>ジョウキョウ</t>
    </rPh>
    <rPh sb="13" eb="15">
      <t>ヘイセイ</t>
    </rPh>
    <rPh sb="17" eb="19">
      <t>ネンド</t>
    </rPh>
    <rPh sb="30" eb="32">
      <t>サンショウ</t>
    </rPh>
    <phoneticPr fontId="5"/>
  </si>
  <si>
    <t>（２）　普通会計決算の性質別財源と経費の状況（平成29年度）　（Ｐ174,175参照）</t>
    <rPh sb="4" eb="6">
      <t>フツウ</t>
    </rPh>
    <rPh sb="6" eb="8">
      <t>カイケイ</t>
    </rPh>
    <rPh sb="8" eb="10">
      <t>ケッサン</t>
    </rPh>
    <rPh sb="11" eb="13">
      <t>セイシツ</t>
    </rPh>
    <rPh sb="13" eb="14">
      <t>ベツ</t>
    </rPh>
    <rPh sb="14" eb="16">
      <t>ザイゲン</t>
    </rPh>
    <rPh sb="17" eb="19">
      <t>ケイヒ</t>
    </rPh>
    <rPh sb="20" eb="22">
      <t>ジョウキョウ</t>
    </rPh>
    <rPh sb="23" eb="25">
      <t>ヘイセイ</t>
    </rPh>
    <rPh sb="27" eb="29">
      <t>ネンド</t>
    </rPh>
    <phoneticPr fontId="5"/>
  </si>
  <si>
    <t>（３）　年度別一般会計決算の推移（Ｐ172,173参照）</t>
    <rPh sb="4" eb="7">
      <t>ネンドベツ</t>
    </rPh>
    <rPh sb="7" eb="9">
      <t>イッパン</t>
    </rPh>
    <rPh sb="9" eb="11">
      <t>カイケイ</t>
    </rPh>
    <rPh sb="11" eb="13">
      <t>ケッサン</t>
    </rPh>
    <rPh sb="14" eb="16">
      <t>スイイ</t>
    </rPh>
    <rPh sb="25" eb="27">
      <t>サンショウ</t>
    </rPh>
    <phoneticPr fontId="5"/>
  </si>
  <si>
    <t>（４）　平成29年度の町税徴収状況（収入済額）（Ｐ176参照）</t>
    <rPh sb="4" eb="6">
      <t>ヘイセイ</t>
    </rPh>
    <rPh sb="8" eb="10">
      <t>ネンド</t>
    </rPh>
    <rPh sb="11" eb="13">
      <t>チョウゼイ</t>
    </rPh>
    <rPh sb="13" eb="15">
      <t>チョウシュウ</t>
    </rPh>
    <rPh sb="15" eb="17">
      <t>ジョウキョウ</t>
    </rPh>
    <rPh sb="18" eb="20">
      <t>シュウニュウ</t>
    </rPh>
    <rPh sb="20" eb="21">
      <t>ズ</t>
    </rPh>
    <rPh sb="21" eb="22">
      <t>ガク</t>
    </rPh>
    <rPh sb="28" eb="30">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</si>
</sst>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_(&quot;$&quot;* #,##0_);_(&quot;$&quot;* \(#,##0\);_(&quot;$&quot;* &quot;-&quot;_);_(@_)"/>
    <numFmt numFmtId="177" formatCode="_(&quot;$&quot;* #,##0.00_);_(&quot;$&quot;* \(#,##0.00\);_(&quot;$&quot;* &quot;-&quot;??_);_(@_)"/>
    <numFmt numFmtId="178" formatCode="#,##0;[Red]#,##0"/>
    <numFmt numFmtId="179" formatCode="#,##0.00;[Red]#,##0.00"/>
    <numFmt numFmtId="180" formatCode="#,##0.0000;[Red]#,##0.0000"/>
    <numFmt numFmtId="181" formatCode="#,##0_ "/>
    <numFmt numFmtId="182" formatCode="0.0_ "/>
    <numFmt numFmtId="183" formatCode="0.0%"/>
  </numFmts>
  <fonts count="17">
    <font>
      <sz val="12"/>
      <name val="ＭＳ Ｐ明朝"/>
      <family val="1"/>
      <charset val="128"/>
    </font>
    <font>
      <sz val="12"/>
      <name val="ＭＳ Ｐ明朝"/>
      <family val="1"/>
      <charset val="128"/>
    </font>
    <font>
      <i/>
      <sz val="11"/>
      <name val="明朝"/>
      <family val="1"/>
      <charset val="128"/>
    </font>
    <font>
      <sz val="10"/>
      <name val="Arial"/>
      <family val="2"/>
    </font>
    <font>
      <sz val="10"/>
      <name val="MS Sans Serif"/>
      <family val="2"/>
    </font>
    <font>
      <sz val="6"/>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1"/>
      <color rgb="FFFF0000"/>
      <name val="ＭＳ Ｐ明朝"/>
      <family val="1"/>
      <charset val="128"/>
    </font>
    <font>
      <sz val="11"/>
      <name val="ＭＳ Ｐゴシック"/>
      <family val="3"/>
      <charset val="128"/>
    </font>
    <font>
      <sz val="9"/>
      <name val="ＭＳ Ｐ明朝"/>
      <family val="1"/>
      <charset val="128"/>
    </font>
    <font>
      <sz val="7"/>
      <name val="ＭＳ Ｐ明朝"/>
      <family val="1"/>
      <charset val="128"/>
    </font>
    <font>
      <sz val="6"/>
      <name val="ＭＳ Ｐゴシック"/>
      <family val="3"/>
      <charset val="128"/>
    </font>
    <font>
      <b/>
      <sz val="10"/>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left/>
      <right style="thin">
        <color indexed="64"/>
      </right>
      <top style="thin">
        <color indexed="64"/>
      </top>
      <bottom/>
      <diagonal/>
    </border>
    <border>
      <left style="thin">
        <color indexed="64"/>
      </left>
      <right/>
      <top/>
      <bottom style="thin">
        <color indexed="64"/>
      </bottom>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2">
    <xf numFmtId="0" fontId="0" fillId="0" borderId="0"/>
    <xf numFmtId="0" fontId="2" fillId="0" borderId="0" applyNumberForma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10" fillId="0" borderId="0"/>
    <xf numFmtId="38" fontId="1" fillId="0" borderId="0" applyFont="0" applyFill="0" applyBorder="0" applyAlignment="0" applyProtection="0">
      <alignment vertical="center"/>
    </xf>
  </cellStyleXfs>
  <cellXfs count="283">
    <xf numFmtId="0" fontId="0" fillId="0" borderId="0" xfId="0"/>
    <xf numFmtId="178" fontId="0" fillId="0" borderId="0" xfId="0" applyNumberFormat="1"/>
    <xf numFmtId="178" fontId="7" fillId="2" borderId="5" xfId="0" applyNumberFormat="1" applyFont="1" applyFill="1" applyBorder="1" applyAlignment="1">
      <alignment horizontal="right" vertical="center"/>
    </xf>
    <xf numFmtId="0" fontId="6" fillId="0" borderId="5" xfId="0" applyNumberFormat="1" applyFont="1" applyBorder="1" applyAlignment="1">
      <alignment horizontal="distributed" vertical="center" wrapText="1"/>
    </xf>
    <xf numFmtId="0" fontId="6" fillId="0" borderId="5" xfId="0" applyNumberFormat="1" applyFont="1" applyBorder="1" applyAlignment="1">
      <alignment horizontal="distributed" vertical="center"/>
    </xf>
    <xf numFmtId="0" fontId="6" fillId="0" borderId="5" xfId="0" applyFont="1" applyBorder="1" applyAlignment="1">
      <alignment horizontal="distributed" vertical="center"/>
    </xf>
    <xf numFmtId="38" fontId="7" fillId="2" borderId="5" xfId="7" applyFont="1" applyFill="1" applyBorder="1"/>
    <xf numFmtId="0" fontId="8" fillId="0" borderId="5" xfId="0" applyNumberFormat="1" applyFont="1" applyBorder="1" applyAlignment="1">
      <alignment horizontal="distributed" vertical="center"/>
    </xf>
    <xf numFmtId="0" fontId="7" fillId="0" borderId="5" xfId="0" applyNumberFormat="1" applyFont="1" applyBorder="1" applyAlignment="1">
      <alignment horizontal="distributed" vertical="center" wrapText="1"/>
    </xf>
    <xf numFmtId="178" fontId="9" fillId="0" borderId="0" xfId="0" applyNumberFormat="1" applyFont="1" applyFill="1" applyBorder="1" applyAlignment="1">
      <alignment horizontal="right" vertical="center"/>
    </xf>
    <xf numFmtId="0" fontId="7" fillId="0" borderId="5" xfId="0" applyNumberFormat="1" applyFont="1" applyBorder="1" applyAlignment="1">
      <alignment horizontal="distributed" vertical="center"/>
    </xf>
    <xf numFmtId="0" fontId="7" fillId="0" borderId="0" xfId="0" applyFont="1"/>
    <xf numFmtId="0" fontId="7" fillId="0" borderId="0" xfId="0" applyFont="1" applyBorder="1" applyAlignment="1">
      <alignment horizontal="left"/>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0" fillId="0" borderId="0" xfId="0" applyAlignment="1"/>
    <xf numFmtId="178" fontId="0" fillId="0" borderId="0" xfId="0" applyNumberFormat="1" applyBorder="1"/>
    <xf numFmtId="180" fontId="7" fillId="0" borderId="0" xfId="0" applyNumberFormat="1" applyFont="1"/>
    <xf numFmtId="0" fontId="0" fillId="0" borderId="5" xfId="0" applyBorder="1" applyAlignment="1">
      <alignment horizontal="right"/>
    </xf>
    <xf numFmtId="0" fontId="0" fillId="0" borderId="5" xfId="0" applyBorder="1"/>
    <xf numFmtId="0" fontId="0" fillId="2" borderId="5" xfId="0" applyFill="1" applyBorder="1"/>
    <xf numFmtId="38" fontId="0" fillId="2" borderId="5" xfId="11" applyFont="1" applyFill="1" applyBorder="1" applyAlignment="1"/>
    <xf numFmtId="181" fontId="7" fillId="2" borderId="5" xfId="0" applyNumberFormat="1" applyFont="1" applyFill="1" applyBorder="1" applyAlignment="1">
      <alignment vertical="center"/>
    </xf>
    <xf numFmtId="181" fontId="0" fillId="0" borderId="0" xfId="0" applyNumberFormat="1"/>
    <xf numFmtId="0" fontId="11" fillId="0" borderId="0" xfId="0" applyNumberFormat="1" applyFont="1" applyBorder="1" applyAlignment="1">
      <alignment horizontal="center" vertical="center"/>
    </xf>
    <xf numFmtId="0" fontId="11" fillId="0" borderId="0" xfId="0" applyNumberFormat="1" applyFont="1" applyBorder="1" applyAlignment="1">
      <alignment vertical="center"/>
    </xf>
    <xf numFmtId="0" fontId="6" fillId="0" borderId="0" xfId="0" applyNumberFormat="1" applyFont="1" applyBorder="1" applyAlignment="1">
      <alignment vertical="center"/>
    </xf>
    <xf numFmtId="0" fontId="11" fillId="0" borderId="0" xfId="0" applyNumberFormat="1" applyFont="1" applyBorder="1" applyAlignment="1">
      <alignment horizontal="distributed"/>
    </xf>
    <xf numFmtId="178" fontId="11" fillId="0" borderId="31" xfId="0" applyNumberFormat="1" applyFont="1" applyFill="1" applyBorder="1" applyAlignment="1">
      <alignment horizontal="right" vertical="center"/>
    </xf>
    <xf numFmtId="178" fontId="11" fillId="0" borderId="4" xfId="0" applyNumberFormat="1" applyFont="1" applyFill="1" applyBorder="1" applyAlignment="1">
      <alignment horizontal="right" vertical="center"/>
    </xf>
    <xf numFmtId="0" fontId="7" fillId="0" borderId="0" xfId="0" applyNumberFormat="1" applyFont="1" applyBorder="1" applyAlignment="1">
      <alignment horizontal="distributed"/>
    </xf>
    <xf numFmtId="0" fontId="7" fillId="0" borderId="0" xfId="0" applyNumberFormat="1" applyFont="1" applyBorder="1" applyAlignment="1">
      <alignment horizontal="right" vertical="center"/>
    </xf>
    <xf numFmtId="178" fontId="11" fillId="0" borderId="18" xfId="0" applyNumberFormat="1" applyFont="1" applyFill="1" applyBorder="1" applyAlignment="1">
      <alignment horizontal="right" vertical="center"/>
    </xf>
    <xf numFmtId="178" fontId="11" fillId="0" borderId="5" xfId="0" applyNumberFormat="1" applyFont="1" applyFill="1" applyBorder="1" applyAlignment="1">
      <alignment horizontal="right" vertical="center"/>
    </xf>
    <xf numFmtId="0" fontId="7" fillId="0" borderId="0" xfId="0" applyNumberFormat="1" applyFont="1" applyBorder="1" applyAlignment="1">
      <alignment horizontal="distributed" vertical="center"/>
    </xf>
    <xf numFmtId="0" fontId="11" fillId="0" borderId="46" xfId="0" applyNumberFormat="1" applyFont="1" applyBorder="1" applyAlignment="1">
      <alignment horizontal="center" vertical="center"/>
    </xf>
    <xf numFmtId="178" fontId="8" fillId="0" borderId="31"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78" fontId="8" fillId="0" borderId="25" xfId="0" applyNumberFormat="1" applyFont="1" applyFill="1" applyBorder="1" applyAlignment="1">
      <alignment horizontal="right" vertical="center"/>
    </xf>
    <xf numFmtId="178" fontId="8" fillId="0" borderId="18" xfId="0" applyNumberFormat="1" applyFont="1" applyFill="1" applyBorder="1" applyAlignment="1">
      <alignment horizontal="right" vertical="center"/>
    </xf>
    <xf numFmtId="179" fontId="8" fillId="0" borderId="12" xfId="0" applyNumberFormat="1" applyFont="1" applyFill="1" applyBorder="1" applyAlignment="1">
      <alignment horizontal="right" vertical="center"/>
    </xf>
    <xf numFmtId="178" fontId="8" fillId="0" borderId="6" xfId="0" applyNumberFormat="1" applyFont="1" applyFill="1" applyBorder="1" applyAlignment="1">
      <alignment horizontal="right" vertical="center"/>
    </xf>
    <xf numFmtId="178" fontId="8" fillId="0" borderId="56" xfId="0" applyNumberFormat="1" applyFont="1" applyFill="1" applyBorder="1" applyAlignment="1">
      <alignment horizontal="right" vertical="center"/>
    </xf>
    <xf numFmtId="178" fontId="8" fillId="0" borderId="42"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8" fontId="8" fillId="0" borderId="8"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8" fontId="11" fillId="0" borderId="25"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178" fontId="11" fillId="0" borderId="6" xfId="0" applyNumberFormat="1" applyFont="1" applyFill="1" applyBorder="1" applyAlignment="1">
      <alignment horizontal="right" vertical="center"/>
    </xf>
    <xf numFmtId="178" fontId="11" fillId="0" borderId="56" xfId="0" applyNumberFormat="1" applyFont="1" applyFill="1" applyBorder="1" applyAlignment="1">
      <alignment horizontal="right" vertical="center"/>
    </xf>
    <xf numFmtId="179" fontId="11" fillId="0" borderId="2" xfId="0" applyNumberFormat="1" applyFont="1" applyFill="1" applyBorder="1" applyAlignment="1">
      <alignment horizontal="right" vertical="center"/>
    </xf>
    <xf numFmtId="178" fontId="11" fillId="0" borderId="42" xfId="0" applyNumberFormat="1" applyFont="1" applyFill="1" applyBorder="1" applyAlignment="1">
      <alignment horizontal="right" vertical="center"/>
    </xf>
    <xf numFmtId="179" fontId="11" fillId="0" borderId="7" xfId="0" applyNumberFormat="1" applyFont="1" applyFill="1" applyBorder="1" applyAlignment="1">
      <alignment horizontal="right" vertical="center"/>
    </xf>
    <xf numFmtId="178" fontId="11" fillId="0" borderId="8" xfId="0" applyNumberFormat="1" applyFont="1" applyFill="1" applyBorder="1" applyAlignment="1">
      <alignment horizontal="right" vertical="center"/>
    </xf>
    <xf numFmtId="183" fontId="7" fillId="0" borderId="5" xfId="0" applyNumberFormat="1" applyFont="1" applyFill="1" applyBorder="1" applyAlignment="1">
      <alignment vertical="center"/>
    </xf>
    <xf numFmtId="181" fontId="7" fillId="0" borderId="0" xfId="0" applyNumberFormat="1" applyFont="1"/>
    <xf numFmtId="0" fontId="7" fillId="0" borderId="0" xfId="0" applyFont="1" applyBorder="1"/>
    <xf numFmtId="183" fontId="7" fillId="0" borderId="7" xfId="0" applyNumberFormat="1" applyFont="1" applyFill="1" applyBorder="1" applyAlignment="1">
      <alignment vertical="center"/>
    </xf>
    <xf numFmtId="0" fontId="7" fillId="0" borderId="0" xfId="0" applyFont="1" applyAlignment="1">
      <alignment vertical="top"/>
    </xf>
    <xf numFmtId="178" fontId="11" fillId="0" borderId="7" xfId="0" applyNumberFormat="1" applyFont="1" applyFill="1" applyBorder="1" applyAlignment="1">
      <alignment horizontal="right" vertical="center"/>
    </xf>
    <xf numFmtId="181" fontId="7" fillId="0" borderId="4" xfId="0" applyNumberFormat="1" applyFont="1" applyFill="1" applyBorder="1" applyAlignment="1">
      <alignment vertical="center"/>
    </xf>
    <xf numFmtId="181" fontId="7" fillId="0" borderId="5" xfId="0" applyNumberFormat="1" applyFont="1" applyFill="1" applyBorder="1" applyAlignment="1">
      <alignment vertical="center"/>
    </xf>
    <xf numFmtId="38" fontId="6" fillId="0" borderId="25" xfId="9" applyFont="1" applyFill="1" applyBorder="1" applyAlignment="1">
      <alignment vertical="center"/>
    </xf>
    <xf numFmtId="38" fontId="6" fillId="0" borderId="59" xfId="9" applyFont="1" applyFill="1" applyBorder="1" applyAlignment="1">
      <alignment vertical="center"/>
    </xf>
    <xf numFmtId="38" fontId="6" fillId="0" borderId="58" xfId="9" applyFont="1" applyFill="1" applyBorder="1" applyAlignment="1">
      <alignment vertical="center"/>
    </xf>
    <xf numFmtId="38" fontId="6" fillId="0" borderId="6" xfId="9" applyFont="1" applyFill="1" applyBorder="1" applyAlignment="1">
      <alignment vertical="center"/>
    </xf>
    <xf numFmtId="38" fontId="6" fillId="0" borderId="35" xfId="9" applyFont="1" applyFill="1" applyBorder="1" applyAlignment="1">
      <alignment vertical="center"/>
    </xf>
    <xf numFmtId="38" fontId="6" fillId="0" borderId="6" xfId="9" applyFont="1" applyFill="1" applyBorder="1" applyAlignment="1">
      <alignment horizontal="right" vertical="center"/>
    </xf>
    <xf numFmtId="38" fontId="6" fillId="0" borderId="35" xfId="9" applyFont="1" applyFill="1" applyBorder="1" applyAlignment="1">
      <alignment horizontal="right" vertical="center"/>
    </xf>
    <xf numFmtId="38" fontId="6" fillId="0" borderId="27" xfId="9" applyFont="1" applyFill="1" applyBorder="1" applyAlignment="1">
      <alignment vertical="center"/>
    </xf>
    <xf numFmtId="38" fontId="6" fillId="0" borderId="61" xfId="9" applyFont="1" applyFill="1" applyBorder="1" applyAlignment="1">
      <alignment vertical="center"/>
    </xf>
    <xf numFmtId="178" fontId="8" fillId="0" borderId="27" xfId="0" applyNumberFormat="1" applyFont="1" applyFill="1" applyBorder="1" applyAlignment="1">
      <alignment horizontal="right" vertical="center"/>
    </xf>
    <xf numFmtId="178" fontId="8" fillId="0" borderId="22" xfId="0" applyNumberFormat="1" applyFont="1" applyFill="1" applyBorder="1" applyAlignment="1">
      <alignment horizontal="right" vertical="center"/>
    </xf>
    <xf numFmtId="178" fontId="9" fillId="0" borderId="5" xfId="0" applyNumberFormat="1" applyFont="1" applyFill="1" applyBorder="1" applyAlignment="1">
      <alignment horizontal="right" vertical="center"/>
    </xf>
    <xf numFmtId="38" fontId="9" fillId="0" borderId="5" xfId="7" applyFont="1" applyFill="1" applyBorder="1"/>
    <xf numFmtId="0" fontId="0" fillId="0" borderId="5" xfId="0" applyFill="1" applyBorder="1"/>
    <xf numFmtId="38" fontId="0" fillId="0" borderId="5" xfId="11" applyFont="1" applyFill="1" applyBorder="1" applyAlignment="1"/>
    <xf numFmtId="49" fontId="1"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11" fillId="0" borderId="0" xfId="0" applyFont="1" applyFill="1" applyBorder="1" applyAlignment="1">
      <alignment horizontal="right"/>
    </xf>
    <xf numFmtId="0" fontId="11" fillId="0" borderId="36" xfId="0" applyNumberFormat="1" applyFont="1" applyFill="1" applyBorder="1" applyAlignment="1">
      <alignment horizontal="center" vertical="center"/>
    </xf>
    <xf numFmtId="0" fontId="11" fillId="0" borderId="37" xfId="0" applyNumberFormat="1" applyFont="1" applyFill="1" applyBorder="1" applyAlignment="1">
      <alignment horizontal="right" vertical="center"/>
    </xf>
    <xf numFmtId="0" fontId="11" fillId="0" borderId="38" xfId="0" applyNumberFormat="1" applyFont="1" applyFill="1" applyBorder="1" applyAlignment="1">
      <alignment horizontal="left" vertical="center"/>
    </xf>
    <xf numFmtId="0" fontId="11" fillId="0" borderId="39"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wrapText="1"/>
    </xf>
    <xf numFmtId="179" fontId="11" fillId="0" borderId="25" xfId="0" applyNumberFormat="1" applyFont="1" applyFill="1" applyBorder="1" applyAlignment="1">
      <alignment horizontal="right" vertical="center"/>
    </xf>
    <xf numFmtId="178" fontId="11" fillId="0" borderId="19"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178" fontId="11" fillId="0" borderId="10" xfId="0" applyNumberFormat="1" applyFont="1" applyFill="1" applyBorder="1" applyAlignment="1">
      <alignment horizontal="right" vertical="center"/>
    </xf>
    <xf numFmtId="179" fontId="11" fillId="0" borderId="8" xfId="0" applyNumberFormat="1" applyFont="1" applyFill="1" applyBorder="1" applyAlignment="1">
      <alignment horizontal="right" vertical="center"/>
    </xf>
    <xf numFmtId="178" fontId="11" fillId="0" borderId="11" xfId="0" applyNumberFormat="1" applyFont="1" applyFill="1" applyBorder="1" applyAlignment="1">
      <alignment horizontal="right" vertical="center"/>
    </xf>
    <xf numFmtId="0" fontId="7" fillId="0" borderId="0" xfId="0" applyNumberFormat="1" applyFont="1" applyFill="1" applyBorder="1" applyAlignment="1">
      <alignment horizontal="distributed" vertical="center"/>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vertical="center"/>
    </xf>
    <xf numFmtId="0" fontId="6" fillId="0" borderId="36" xfId="0" applyNumberFormat="1" applyFont="1" applyFill="1" applyBorder="1" applyAlignment="1">
      <alignment horizontal="center" vertical="center"/>
    </xf>
    <xf numFmtId="0" fontId="6" fillId="0" borderId="32" xfId="0" applyNumberFormat="1" applyFont="1" applyFill="1" applyBorder="1" applyAlignment="1">
      <alignment horizontal="right" vertical="center"/>
    </xf>
    <xf numFmtId="0" fontId="6" fillId="0" borderId="38" xfId="0" applyNumberFormat="1" applyFont="1" applyFill="1" applyBorder="1" applyAlignment="1">
      <alignment horizontal="left" vertical="center"/>
    </xf>
    <xf numFmtId="0" fontId="6" fillId="0" borderId="39" xfId="0" applyNumberFormat="1" applyFont="1" applyFill="1" applyBorder="1" applyAlignment="1">
      <alignment horizontal="center" vertical="center"/>
    </xf>
    <xf numFmtId="0" fontId="11" fillId="0" borderId="47" xfId="0" applyNumberFormat="1" applyFont="1" applyFill="1" applyBorder="1" applyAlignment="1">
      <alignment horizontal="center" vertical="center"/>
    </xf>
    <xf numFmtId="0" fontId="11" fillId="0" borderId="48" xfId="0" applyNumberFormat="1" applyFont="1" applyFill="1" applyBorder="1" applyAlignment="1">
      <alignment horizontal="center" vertical="center" wrapText="1"/>
    </xf>
    <xf numFmtId="0" fontId="11" fillId="0" borderId="48" xfId="0" applyNumberFormat="1" applyFont="1" applyFill="1" applyBorder="1" applyAlignment="1">
      <alignment horizontal="center" vertical="center"/>
    </xf>
    <xf numFmtId="0" fontId="11" fillId="0" borderId="38" xfId="0" applyNumberFormat="1" applyFont="1" applyFill="1" applyBorder="1" applyAlignment="1">
      <alignment horizontal="center" vertical="center"/>
    </xf>
    <xf numFmtId="179" fontId="11" fillId="0" borderId="22" xfId="0" applyNumberFormat="1" applyFont="1" applyFill="1" applyBorder="1" applyAlignment="1">
      <alignment horizontal="right" vertical="center"/>
    </xf>
    <xf numFmtId="179" fontId="11" fillId="0" borderId="26" xfId="0" applyNumberFormat="1" applyFont="1" applyFill="1" applyBorder="1" applyAlignment="1">
      <alignment horizontal="right" vertical="center"/>
    </xf>
    <xf numFmtId="179" fontId="11" fillId="0" borderId="12" xfId="0" applyNumberFormat="1" applyFont="1" applyFill="1" applyBorder="1" applyAlignment="1">
      <alignment horizontal="right" vertical="center"/>
    </xf>
    <xf numFmtId="179" fontId="11" fillId="0" borderId="13" xfId="0" applyNumberFormat="1" applyFont="1" applyFill="1" applyBorder="1" applyAlignment="1">
      <alignment horizontal="right" vertical="center"/>
    </xf>
    <xf numFmtId="0" fontId="8" fillId="0" borderId="33" xfId="0" applyNumberFormat="1" applyFont="1" applyFill="1" applyBorder="1" applyAlignment="1">
      <alignment vertical="center"/>
    </xf>
    <xf numFmtId="0" fontId="8" fillId="0" borderId="32" xfId="0" applyNumberFormat="1" applyFont="1" applyFill="1" applyBorder="1" applyAlignment="1">
      <alignment horizontal="center" vertical="center"/>
    </xf>
    <xf numFmtId="0" fontId="8" fillId="0" borderId="37" xfId="0" applyNumberFormat="1" applyFont="1" applyFill="1" applyBorder="1" applyAlignment="1">
      <alignment horizontal="right" vertical="center"/>
    </xf>
    <xf numFmtId="0" fontId="11" fillId="0" borderId="46"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8" fillId="0" borderId="46" xfId="0" applyNumberFormat="1" applyFont="1" applyFill="1" applyBorder="1" applyAlignment="1">
      <alignment vertical="center"/>
    </xf>
    <xf numFmtId="0" fontId="8" fillId="0" borderId="0" xfId="0" applyNumberFormat="1" applyFont="1" applyFill="1" applyBorder="1" applyAlignment="1">
      <alignment horizontal="center" vertical="center"/>
    </xf>
    <xf numFmtId="0" fontId="8" fillId="0" borderId="50" xfId="0" applyNumberFormat="1" applyFont="1" applyFill="1" applyBorder="1" applyAlignment="1">
      <alignment horizontal="right" vertical="center"/>
    </xf>
    <xf numFmtId="0" fontId="8" fillId="0" borderId="51" xfId="0" applyNumberFormat="1" applyFont="1" applyFill="1" applyBorder="1" applyAlignment="1">
      <alignment horizontal="distributed" vertical="center"/>
    </xf>
    <xf numFmtId="0" fontId="8" fillId="0" borderId="46" xfId="0" applyNumberFormat="1" applyFont="1" applyFill="1" applyBorder="1" applyAlignment="1">
      <alignment vertical="top"/>
    </xf>
    <xf numFmtId="0" fontId="8" fillId="0" borderId="0" xfId="0" applyNumberFormat="1" applyFont="1" applyFill="1" applyBorder="1" applyAlignment="1">
      <alignment horizontal="left" vertical="center"/>
    </xf>
    <xf numFmtId="0" fontId="8" fillId="0" borderId="50" xfId="0" applyNumberFormat="1" applyFont="1" applyFill="1" applyBorder="1" applyAlignment="1">
      <alignment horizontal="center" vertical="center"/>
    </xf>
    <xf numFmtId="0" fontId="8" fillId="0" borderId="52" xfId="0" applyNumberFormat="1" applyFont="1" applyFill="1" applyBorder="1" applyAlignment="1">
      <alignment horizontal="distributed" vertical="center"/>
    </xf>
    <xf numFmtId="0" fontId="11" fillId="0" borderId="46" xfId="0" applyNumberFormat="1" applyFont="1" applyFill="1" applyBorder="1" applyAlignment="1">
      <alignment horizontal="distributed"/>
    </xf>
    <xf numFmtId="0" fontId="11" fillId="0" borderId="0" xfId="0" applyNumberFormat="1" applyFont="1" applyFill="1" applyBorder="1" applyAlignment="1">
      <alignment horizontal="distributed"/>
    </xf>
    <xf numFmtId="178" fontId="8" fillId="0" borderId="19" xfId="0" applyNumberFormat="1" applyFont="1" applyFill="1" applyBorder="1" applyAlignment="1">
      <alignment horizontal="right" vertical="center"/>
    </xf>
    <xf numFmtId="178" fontId="8" fillId="0" borderId="54" xfId="0" applyNumberFormat="1" applyFont="1" applyFill="1" applyBorder="1" applyAlignment="1">
      <alignment horizontal="right" vertical="center"/>
    </xf>
    <xf numFmtId="0" fontId="7" fillId="0" borderId="46" xfId="0" applyNumberFormat="1" applyFont="1" applyFill="1" applyBorder="1" applyAlignment="1">
      <alignment horizontal="distributed"/>
    </xf>
    <xf numFmtId="0" fontId="7" fillId="0" borderId="0" xfId="0" applyNumberFormat="1" applyFont="1" applyFill="1" applyBorder="1" applyAlignment="1">
      <alignment horizontal="distributed"/>
    </xf>
    <xf numFmtId="178" fontId="8" fillId="0" borderId="10"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8" fontId="8" fillId="0" borderId="12" xfId="0" applyNumberFormat="1" applyFont="1" applyFill="1" applyBorder="1" applyAlignment="1">
      <alignment horizontal="right" vertical="center"/>
    </xf>
    <xf numFmtId="0" fontId="7" fillId="0" borderId="46" xfId="0" applyNumberFormat="1" applyFont="1" applyFill="1" applyBorder="1" applyAlignment="1">
      <alignment horizontal="center" vertical="center"/>
    </xf>
    <xf numFmtId="0" fontId="7" fillId="0" borderId="46" xfId="0" applyNumberFormat="1" applyFont="1" applyFill="1" applyBorder="1" applyAlignment="1">
      <alignment horizontal="right" vertical="center"/>
    </xf>
    <xf numFmtId="178" fontId="8" fillId="0" borderId="26" xfId="0" applyNumberFormat="1" applyFont="1" applyFill="1" applyBorder="1" applyAlignment="1">
      <alignment horizontal="right" vertical="center"/>
    </xf>
    <xf numFmtId="0" fontId="7" fillId="0" borderId="46" xfId="0" applyNumberFormat="1" applyFont="1" applyFill="1" applyBorder="1" applyAlignment="1">
      <alignment vertical="center"/>
    </xf>
    <xf numFmtId="178" fontId="8" fillId="0" borderId="11"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6" fillId="0" borderId="0" xfId="0" applyNumberFormat="1" applyFont="1" applyFill="1" applyBorder="1" applyAlignment="1">
      <alignment horizontal="distributed" vertical="center" wrapText="1"/>
    </xf>
    <xf numFmtId="0" fontId="11" fillId="0" borderId="33" xfId="0" applyNumberFormat="1" applyFont="1" applyFill="1" applyBorder="1" applyAlignment="1">
      <alignment vertical="center"/>
    </xf>
    <xf numFmtId="0" fontId="11" fillId="0" borderId="32" xfId="0" applyNumberFormat="1" applyFont="1" applyFill="1" applyBorder="1" applyAlignment="1">
      <alignment horizontal="center" vertical="center"/>
    </xf>
    <xf numFmtId="0" fontId="11" fillId="0" borderId="32" xfId="0" applyNumberFormat="1" applyFont="1" applyFill="1" applyBorder="1" applyAlignment="1">
      <alignment horizontal="right" vertical="center"/>
    </xf>
    <xf numFmtId="0" fontId="11" fillId="0" borderId="46" xfId="0" applyNumberFormat="1" applyFont="1" applyFill="1" applyBorder="1" applyAlignment="1">
      <alignment vertical="center"/>
    </xf>
    <xf numFmtId="0" fontId="11" fillId="0" borderId="0" xfId="0" applyNumberFormat="1" applyFont="1" applyFill="1" applyBorder="1" applyAlignment="1">
      <alignment horizontal="right" vertical="center"/>
    </xf>
    <xf numFmtId="0" fontId="11" fillId="0" borderId="51" xfId="0" applyNumberFormat="1" applyFont="1" applyFill="1" applyBorder="1" applyAlignment="1">
      <alignment horizontal="distributed" vertical="center"/>
    </xf>
    <xf numFmtId="0" fontId="11" fillId="0" borderId="38" xfId="0" applyNumberFormat="1" applyFont="1" applyFill="1" applyBorder="1" applyAlignment="1">
      <alignment vertical="top"/>
    </xf>
    <xf numFmtId="0" fontId="11" fillId="0" borderId="24" xfId="0" applyNumberFormat="1" applyFont="1" applyFill="1" applyBorder="1" applyAlignment="1">
      <alignment horizontal="left" vertical="center"/>
    </xf>
    <xf numFmtId="0" fontId="11" fillId="0" borderId="57" xfId="0" applyNumberFormat="1" applyFont="1" applyFill="1" applyBorder="1" applyAlignment="1">
      <alignment horizontal="center" vertical="center"/>
    </xf>
    <xf numFmtId="0" fontId="11" fillId="0" borderId="52" xfId="0" applyNumberFormat="1" applyFont="1" applyFill="1" applyBorder="1" applyAlignment="1">
      <alignment horizontal="distributed" vertical="center"/>
    </xf>
    <xf numFmtId="0" fontId="1" fillId="0" borderId="0" xfId="0" applyFont="1" applyFill="1" applyAlignment="1">
      <alignment vertical="center"/>
    </xf>
    <xf numFmtId="0" fontId="7" fillId="0" borderId="0" xfId="0" applyFont="1" applyFill="1"/>
    <xf numFmtId="0" fontId="7" fillId="0" borderId="0" xfId="0" applyFont="1" applyFill="1" applyAlignment="1">
      <alignment horizontal="right"/>
    </xf>
    <xf numFmtId="0" fontId="7" fillId="0" borderId="3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5" xfId="0" applyFont="1" applyFill="1" applyBorder="1" applyAlignment="1">
      <alignment horizontal="center" vertical="center"/>
    </xf>
    <xf numFmtId="0" fontId="7" fillId="0" borderId="5" xfId="0" applyFont="1" applyFill="1" applyBorder="1" applyAlignment="1">
      <alignment horizontal="distributed" vertical="center" justifyLastLine="1"/>
    </xf>
    <xf numFmtId="182" fontId="7" fillId="0" borderId="5" xfId="0" applyNumberFormat="1" applyFont="1" applyFill="1" applyBorder="1" applyAlignment="1">
      <alignment horizontal="right" vertical="center"/>
    </xf>
    <xf numFmtId="182" fontId="7" fillId="0" borderId="6" xfId="0" applyNumberFormat="1" applyFont="1" applyFill="1" applyBorder="1" applyAlignment="1">
      <alignment horizontal="right" vertical="center"/>
    </xf>
    <xf numFmtId="0" fontId="7" fillId="0" borderId="2" xfId="0" applyFont="1" applyFill="1" applyBorder="1" applyAlignment="1">
      <alignment horizontal="distributed" vertical="center" justifyLastLine="1"/>
    </xf>
    <xf numFmtId="0" fontId="7" fillId="0" borderId="12"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182" fontId="7" fillId="0" borderId="7"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7" fillId="0" borderId="32" xfId="0" applyFont="1" applyFill="1" applyBorder="1" applyAlignment="1">
      <alignment vertical="center"/>
    </xf>
    <xf numFmtId="0" fontId="7" fillId="0" borderId="0" xfId="0" applyFont="1" applyFill="1" applyAlignment="1">
      <alignment vertical="top"/>
    </xf>
    <xf numFmtId="0" fontId="7" fillId="0" borderId="0" xfId="0" applyFont="1" applyFill="1" applyAlignment="1">
      <alignment vertical="center"/>
    </xf>
    <xf numFmtId="0" fontId="0" fillId="0" borderId="0" xfId="0" applyFill="1"/>
    <xf numFmtId="0" fontId="0" fillId="0" borderId="0" xfId="0" applyFill="1" applyAlignment="1">
      <alignment horizontal="right"/>
    </xf>
    <xf numFmtId="38" fontId="6" fillId="0" borderId="60" xfId="9" applyFont="1" applyFill="1" applyBorder="1" applyAlignment="1">
      <alignment vertical="center"/>
    </xf>
    <xf numFmtId="38" fontId="6" fillId="0" borderId="30" xfId="9" applyFont="1" applyFill="1" applyBorder="1" applyAlignment="1">
      <alignment vertical="center"/>
    </xf>
    <xf numFmtId="0" fontId="6" fillId="0" borderId="40" xfId="0" applyFont="1" applyFill="1" applyBorder="1" applyAlignment="1">
      <alignment vertical="center"/>
    </xf>
    <xf numFmtId="38" fontId="6" fillId="0" borderId="16" xfId="9" applyFont="1" applyFill="1" applyBorder="1" applyAlignment="1">
      <alignment vertical="center"/>
    </xf>
    <xf numFmtId="0" fontId="6" fillId="0" borderId="48" xfId="0" applyFont="1" applyFill="1" applyBorder="1" applyAlignment="1">
      <alignment vertical="center"/>
    </xf>
    <xf numFmtId="38" fontId="6" fillId="0" borderId="16" xfId="9" applyFont="1" applyFill="1" applyBorder="1" applyAlignment="1">
      <alignment horizontal="right" vertical="center"/>
    </xf>
    <xf numFmtId="38" fontId="6" fillId="0" borderId="34" xfId="9" applyFont="1" applyFill="1" applyBorder="1" applyAlignment="1">
      <alignment vertical="center"/>
    </xf>
    <xf numFmtId="38" fontId="14" fillId="0" borderId="9" xfId="9" applyFont="1" applyFill="1" applyBorder="1" applyAlignment="1">
      <alignment vertical="center"/>
    </xf>
    <xf numFmtId="38" fontId="14" fillId="0" borderId="62" xfId="9" applyFont="1" applyFill="1" applyBorder="1" applyAlignment="1">
      <alignment vertical="center"/>
    </xf>
    <xf numFmtId="38" fontId="14" fillId="0" borderId="17" xfId="9" applyFont="1" applyFill="1" applyBorder="1" applyAlignment="1">
      <alignment vertical="center"/>
    </xf>
    <xf numFmtId="38" fontId="14" fillId="0" borderId="20" xfId="9" applyFont="1" applyFill="1" applyBorder="1" applyAlignment="1">
      <alignment vertical="center"/>
    </xf>
    <xf numFmtId="0" fontId="6" fillId="0" borderId="32" xfId="0" applyFont="1" applyFill="1" applyBorder="1" applyAlignment="1">
      <alignment horizontal="left" vertical="center"/>
    </xf>
    <xf numFmtId="0" fontId="6" fillId="0" borderId="32" xfId="0" applyFont="1" applyFill="1" applyBorder="1" applyAlignment="1">
      <alignment vertical="top" wrapText="1"/>
    </xf>
    <xf numFmtId="0" fontId="6" fillId="0" borderId="32" xfId="0" applyFont="1" applyFill="1" applyBorder="1" applyAlignment="1">
      <alignment horizontal="right" vertical="top"/>
    </xf>
    <xf numFmtId="0" fontId="6" fillId="0" borderId="0" xfId="0" applyFont="1" applyFill="1" applyAlignment="1">
      <alignment vertical="top" wrapText="1"/>
    </xf>
    <xf numFmtId="0" fontId="6" fillId="0" borderId="0" xfId="0" applyFont="1" applyFill="1" applyAlignment="1">
      <alignment vertical="top"/>
    </xf>
    <xf numFmtId="0" fontId="11" fillId="0" borderId="18" xfId="0" applyNumberFormat="1" applyFont="1" applyFill="1" applyBorder="1" applyAlignment="1">
      <alignment horizontal="distributed" vertical="center" wrapText="1"/>
    </xf>
    <xf numFmtId="0" fontId="11" fillId="0" borderId="12" xfId="0" applyNumberFormat="1" applyFont="1" applyFill="1" applyBorder="1" applyAlignment="1">
      <alignment horizontal="distributed" vertical="center" wrapText="1"/>
    </xf>
    <xf numFmtId="0" fontId="11" fillId="0" borderId="3" xfId="0" applyNumberFormat="1" applyFont="1" applyFill="1" applyBorder="1" applyAlignment="1">
      <alignment horizontal="center" vertical="center"/>
    </xf>
    <xf numFmtId="0" fontId="11" fillId="0" borderId="21" xfId="0" applyNumberFormat="1" applyFont="1" applyFill="1" applyBorder="1" applyAlignment="1">
      <alignment horizontal="center" vertical="center"/>
    </xf>
    <xf numFmtId="0" fontId="11" fillId="0" borderId="41" xfId="0" applyNumberFormat="1" applyFont="1" applyFill="1" applyBorder="1" applyAlignment="1">
      <alignment horizontal="distributed" vertical="center" wrapText="1"/>
    </xf>
    <xf numFmtId="0" fontId="11" fillId="0" borderId="26" xfId="0" applyNumberFormat="1" applyFont="1" applyFill="1" applyBorder="1" applyAlignment="1">
      <alignment horizontal="distributed" vertical="center" wrapText="1"/>
    </xf>
    <xf numFmtId="0" fontId="11" fillId="0" borderId="18" xfId="0" applyNumberFormat="1" applyFont="1" applyFill="1" applyBorder="1" applyAlignment="1">
      <alignment horizontal="distributed" vertical="center"/>
    </xf>
    <xf numFmtId="0" fontId="11" fillId="0" borderId="12" xfId="0" applyNumberFormat="1" applyFont="1" applyFill="1" applyBorder="1" applyAlignment="1">
      <alignment horizontal="distributed" vertical="center"/>
    </xf>
    <xf numFmtId="0" fontId="11" fillId="0" borderId="14" xfId="0" applyNumberFormat="1" applyFont="1" applyFill="1" applyBorder="1" applyAlignment="1">
      <alignment horizontal="distributed" vertical="center"/>
    </xf>
    <xf numFmtId="0" fontId="11" fillId="0" borderId="15" xfId="0" applyNumberFormat="1" applyFont="1" applyFill="1" applyBorder="1" applyAlignment="1">
      <alignment horizontal="distributed" vertical="center"/>
    </xf>
    <xf numFmtId="0" fontId="11" fillId="0" borderId="42" xfId="0" applyNumberFormat="1" applyFont="1" applyFill="1" applyBorder="1" applyAlignment="1">
      <alignment horizontal="distributed" vertical="center"/>
    </xf>
    <xf numFmtId="0" fontId="11" fillId="0" borderId="13" xfId="0" applyNumberFormat="1" applyFont="1" applyFill="1" applyBorder="1" applyAlignment="1">
      <alignment horizontal="distributed" vertical="center"/>
    </xf>
    <xf numFmtId="0" fontId="6" fillId="0" borderId="18" xfId="0" applyNumberFormat="1" applyFont="1" applyFill="1" applyBorder="1" applyAlignment="1">
      <alignment horizontal="distributed" vertical="center"/>
    </xf>
    <xf numFmtId="0" fontId="6" fillId="0" borderId="12" xfId="0" applyNumberFormat="1" applyFont="1" applyFill="1" applyBorder="1" applyAlignment="1">
      <alignment horizontal="distributed" vertical="center"/>
    </xf>
    <xf numFmtId="0" fontId="6" fillId="0" borderId="43" xfId="0" applyNumberFormat="1" applyFont="1" applyFill="1" applyBorder="1" applyAlignment="1">
      <alignment horizontal="center" vertical="center"/>
    </xf>
    <xf numFmtId="0" fontId="6" fillId="0" borderId="44" xfId="0" applyNumberFormat="1" applyFont="1" applyFill="1" applyBorder="1" applyAlignment="1">
      <alignment horizontal="center" vertical="center"/>
    </xf>
    <xf numFmtId="0" fontId="6" fillId="0" borderId="45" xfId="0" applyNumberFormat="1" applyFont="1" applyFill="1" applyBorder="1" applyAlignment="1">
      <alignment horizontal="center" vertical="center"/>
    </xf>
    <xf numFmtId="0" fontId="6" fillId="0" borderId="41" xfId="0" applyNumberFormat="1" applyFont="1" applyFill="1" applyBorder="1" applyAlignment="1">
      <alignment horizontal="distributed" vertical="center" wrapText="1"/>
    </xf>
    <xf numFmtId="0" fontId="6" fillId="0" borderId="26" xfId="0" applyNumberFormat="1" applyFont="1" applyFill="1" applyBorder="1" applyAlignment="1">
      <alignment horizontal="distributed" vertical="center" wrapText="1"/>
    </xf>
    <xf numFmtId="0" fontId="6" fillId="0" borderId="18" xfId="0" applyNumberFormat="1" applyFont="1" applyFill="1" applyBorder="1" applyAlignment="1">
      <alignment horizontal="distributed" vertical="center" wrapText="1"/>
    </xf>
    <xf numFmtId="0" fontId="6" fillId="0" borderId="12" xfId="0" applyNumberFormat="1" applyFont="1" applyFill="1" applyBorder="1" applyAlignment="1">
      <alignment horizontal="distributed" vertical="center" wrapText="1"/>
    </xf>
    <xf numFmtId="0" fontId="6" fillId="0" borderId="14" xfId="0" applyNumberFormat="1" applyFont="1" applyFill="1" applyBorder="1" applyAlignment="1">
      <alignment horizontal="distributed" vertical="center"/>
    </xf>
    <xf numFmtId="0" fontId="6" fillId="0" borderId="15" xfId="0" applyNumberFormat="1" applyFont="1" applyFill="1" applyBorder="1" applyAlignment="1">
      <alignment horizontal="distributed" vertical="center"/>
    </xf>
    <xf numFmtId="0" fontId="6" fillId="0" borderId="42" xfId="0" applyNumberFormat="1" applyFont="1" applyFill="1" applyBorder="1" applyAlignment="1">
      <alignment horizontal="distributed" vertical="center"/>
    </xf>
    <xf numFmtId="0" fontId="6" fillId="0" borderId="13" xfId="0" applyNumberFormat="1" applyFont="1" applyFill="1" applyBorder="1" applyAlignment="1">
      <alignment horizontal="distributed" vertical="center"/>
    </xf>
    <xf numFmtId="0" fontId="8" fillId="0" borderId="47" xfId="0" applyNumberFormat="1" applyFont="1" applyFill="1" applyBorder="1" applyAlignment="1">
      <alignment horizontal="center" vertical="center"/>
    </xf>
    <xf numFmtId="0" fontId="8" fillId="0" borderId="47"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wrapText="1"/>
    </xf>
    <xf numFmtId="0" fontId="8" fillId="0" borderId="38"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wrapText="1"/>
    </xf>
    <xf numFmtId="0" fontId="8" fillId="0" borderId="53" xfId="0" applyNumberFormat="1" applyFont="1" applyFill="1" applyBorder="1" applyAlignment="1">
      <alignment horizontal="center" vertical="center" textRotation="255"/>
    </xf>
    <xf numFmtId="0" fontId="8" fillId="0" borderId="55" xfId="0" applyNumberFormat="1" applyFont="1" applyFill="1" applyBorder="1" applyAlignment="1">
      <alignment horizontal="center" vertical="center" textRotation="255"/>
    </xf>
    <xf numFmtId="0" fontId="8" fillId="0" borderId="41" xfId="0" applyNumberFormat="1" applyFont="1" applyFill="1" applyBorder="1" applyAlignment="1">
      <alignment horizontal="center" vertical="center" textRotation="255"/>
    </xf>
    <xf numFmtId="0" fontId="8" fillId="0" borderId="54" xfId="0" applyNumberFormat="1" applyFont="1" applyFill="1" applyBorder="1" applyAlignment="1">
      <alignment horizontal="distributed" vertical="center" wrapText="1"/>
    </xf>
    <xf numFmtId="0" fontId="8" fillId="0" borderId="23" xfId="0" applyNumberFormat="1" applyFont="1" applyFill="1" applyBorder="1" applyAlignment="1">
      <alignment horizontal="distributed" vertical="center" wrapText="1"/>
    </xf>
    <xf numFmtId="0" fontId="8" fillId="0" borderId="12" xfId="0" applyNumberFormat="1"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2" xfId="0" applyNumberFormat="1" applyFont="1" applyFill="1" applyBorder="1" applyAlignment="1">
      <alignment horizontal="distributed" vertical="center" wrapText="1"/>
    </xf>
    <xf numFmtId="0" fontId="8" fillId="0" borderId="15" xfId="0" applyNumberFormat="1" applyFont="1" applyFill="1" applyBorder="1" applyAlignment="1">
      <alignment horizontal="distributed" vertical="center"/>
    </xf>
    <xf numFmtId="0" fontId="8" fillId="0" borderId="9" xfId="0" applyNumberFormat="1" applyFont="1" applyFill="1" applyBorder="1" applyAlignment="1">
      <alignment horizontal="center" vertical="center"/>
    </xf>
    <xf numFmtId="0" fontId="8" fillId="0" borderId="20" xfId="0" applyNumberFormat="1" applyFont="1" applyFill="1" applyBorder="1" applyAlignment="1">
      <alignment horizontal="center" vertical="center"/>
    </xf>
    <xf numFmtId="0" fontId="8" fillId="0" borderId="56" xfId="0" applyNumberFormat="1" applyFont="1" applyFill="1" applyBorder="1" applyAlignment="1">
      <alignment vertical="center" textRotation="255"/>
    </xf>
    <xf numFmtId="0" fontId="8" fillId="0" borderId="55" xfId="0" applyNumberFormat="1" applyFont="1" applyFill="1" applyBorder="1" applyAlignment="1">
      <alignment vertical="center" textRotation="255"/>
    </xf>
    <xf numFmtId="0" fontId="8" fillId="0" borderId="46" xfId="0" applyNumberFormat="1" applyFont="1" applyFill="1" applyBorder="1" applyAlignment="1">
      <alignment vertical="center" textRotation="255"/>
    </xf>
    <xf numFmtId="0" fontId="8" fillId="0" borderId="41" xfId="0" applyNumberFormat="1" applyFont="1" applyFill="1" applyBorder="1" applyAlignment="1">
      <alignment vertical="center" textRotation="255"/>
    </xf>
    <xf numFmtId="0" fontId="8" fillId="0" borderId="15" xfId="0" applyNumberFormat="1" applyFont="1" applyFill="1" applyBorder="1" applyAlignment="1">
      <alignment horizontal="distributed" vertical="center" wrapText="1"/>
    </xf>
    <xf numFmtId="0" fontId="8" fillId="0" borderId="15" xfId="0" applyFont="1" applyFill="1" applyBorder="1" applyAlignment="1">
      <alignment horizontal="distributed" vertical="center" wrapText="1"/>
    </xf>
    <xf numFmtId="0" fontId="11" fillId="0" borderId="48" xfId="0" applyNumberFormat="1" applyFont="1" applyFill="1" applyBorder="1" applyAlignment="1">
      <alignment horizontal="center" vertical="center"/>
    </xf>
    <xf numFmtId="0" fontId="11" fillId="0" borderId="47"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51" xfId="0" applyNumberFormat="1" applyFont="1" applyFill="1" applyBorder="1" applyAlignment="1">
      <alignment horizontal="center" vertical="center" wrapText="1"/>
    </xf>
    <xf numFmtId="0" fontId="11" fillId="0" borderId="52" xfId="0" applyNumberFormat="1" applyFont="1" applyFill="1" applyBorder="1" applyAlignment="1">
      <alignment horizontal="center" vertical="center"/>
    </xf>
    <xf numFmtId="0" fontId="11" fillId="0" borderId="55" xfId="0" applyNumberFormat="1" applyFont="1" applyFill="1" applyBorder="1" applyAlignment="1">
      <alignment horizontal="center" vertical="center" textRotation="255"/>
    </xf>
    <xf numFmtId="0" fontId="11" fillId="0" borderId="41" xfId="0" applyNumberFormat="1" applyFont="1" applyFill="1" applyBorder="1" applyAlignment="1">
      <alignment horizontal="center" vertical="center" textRotation="255"/>
    </xf>
    <xf numFmtId="0" fontId="11" fillId="0" borderId="29" xfId="0" applyNumberFormat="1" applyFont="1" applyFill="1" applyBorder="1" applyAlignment="1">
      <alignment horizontal="distributed" vertical="center" wrapText="1"/>
    </xf>
    <xf numFmtId="0" fontId="11" fillId="0" borderId="15" xfId="0" applyFont="1" applyFill="1" applyBorder="1" applyAlignment="1">
      <alignment horizontal="distributed" vertical="center"/>
    </xf>
    <xf numFmtId="0" fontId="11" fillId="0" borderId="56" xfId="0" applyNumberFormat="1" applyFont="1" applyFill="1" applyBorder="1" applyAlignment="1">
      <alignment vertical="center" textRotation="255"/>
    </xf>
    <xf numFmtId="0" fontId="11" fillId="0" borderId="55" xfId="0" applyNumberFormat="1" applyFont="1" applyFill="1" applyBorder="1" applyAlignment="1">
      <alignment vertical="center" textRotation="255"/>
    </xf>
    <xf numFmtId="0" fontId="11" fillId="0" borderId="41" xfId="0" applyNumberFormat="1" applyFont="1" applyFill="1" applyBorder="1" applyAlignment="1">
      <alignment vertical="center" textRotation="255"/>
    </xf>
    <xf numFmtId="0" fontId="11" fillId="0" borderId="15" xfId="0" applyNumberFormat="1" applyFont="1" applyFill="1" applyBorder="1" applyAlignment="1">
      <alignment horizontal="distributed" vertical="center" wrapText="1"/>
    </xf>
    <xf numFmtId="0" fontId="11" fillId="0" borderId="9"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0" fontId="11" fillId="0" borderId="56" xfId="0" applyNumberFormat="1" applyFont="1" applyFill="1" applyBorder="1" applyAlignment="1">
      <alignment horizontal="center" vertical="center" textRotation="255"/>
    </xf>
    <xf numFmtId="0" fontId="7" fillId="0" borderId="56" xfId="0" applyFont="1" applyFill="1" applyBorder="1" applyAlignment="1">
      <alignment horizontal="right" vertical="distributed" justifyLastLine="1"/>
    </xf>
    <xf numFmtId="0" fontId="7" fillId="0" borderId="55" xfId="0" applyFont="1" applyFill="1" applyBorder="1" applyAlignment="1">
      <alignment horizontal="right" vertical="distributed" justifyLastLine="1"/>
    </xf>
    <xf numFmtId="0" fontId="7" fillId="0" borderId="41" xfId="0" applyFont="1" applyFill="1" applyBorder="1" applyAlignment="1">
      <alignment horizontal="right" vertical="distributed" justifyLastLine="1"/>
    </xf>
    <xf numFmtId="0" fontId="7" fillId="0" borderId="3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6" fillId="0" borderId="38" xfId="0" applyFont="1" applyFill="1" applyBorder="1" applyAlignment="1">
      <alignment vertical="center"/>
    </xf>
    <xf numFmtId="0" fontId="6" fillId="0" borderId="24" xfId="0" applyFont="1" applyFill="1" applyBorder="1" applyAlignment="1">
      <alignment vertical="center"/>
    </xf>
    <xf numFmtId="0" fontId="6" fillId="0" borderId="57" xfId="0" applyFont="1" applyFill="1" applyBorder="1" applyAlignment="1">
      <alignment vertical="center"/>
    </xf>
    <xf numFmtId="0" fontId="6" fillId="0" borderId="40" xfId="0" applyFont="1" applyFill="1" applyBorder="1" applyAlignment="1">
      <alignment horizontal="center" vertical="center"/>
    </xf>
    <xf numFmtId="0" fontId="6" fillId="0" borderId="40" xfId="0" applyFont="1" applyFill="1" applyBorder="1" applyAlignment="1">
      <alignment vertical="center" textRotation="255"/>
    </xf>
    <xf numFmtId="0" fontId="6" fillId="0" borderId="40" xfId="0" applyFont="1" applyFill="1" applyBorder="1"/>
    <xf numFmtId="0" fontId="6" fillId="0" borderId="33" xfId="0" applyFont="1" applyFill="1" applyBorder="1" applyAlignment="1">
      <alignment horizontal="right" vertical="center"/>
    </xf>
    <xf numFmtId="0" fontId="6" fillId="0" borderId="32" xfId="0" applyFont="1" applyFill="1" applyBorder="1" applyAlignment="1">
      <alignment horizontal="right" vertical="center"/>
    </xf>
    <xf numFmtId="0" fontId="6" fillId="0" borderId="37" xfId="0" applyFont="1" applyFill="1" applyBorder="1" applyAlignment="1">
      <alignment horizontal="right" vertical="center"/>
    </xf>
    <xf numFmtId="0" fontId="6" fillId="0" borderId="47" xfId="0" applyFont="1" applyFill="1" applyBorder="1" applyAlignment="1">
      <alignment horizontal="distributed" vertical="center"/>
    </xf>
    <xf numFmtId="0" fontId="6" fillId="0" borderId="49" xfId="0" applyFont="1" applyFill="1" applyBorder="1" applyAlignment="1">
      <alignment horizontal="distributed" vertical="center"/>
    </xf>
    <xf numFmtId="0" fontId="7" fillId="0" borderId="40" xfId="0" applyNumberFormat="1" applyFont="1" applyBorder="1" applyAlignment="1">
      <alignment horizontal="left" vertical="center"/>
    </xf>
    <xf numFmtId="179" fontId="7" fillId="2" borderId="40" xfId="0" applyNumberFormat="1" applyFont="1" applyFill="1" applyBorder="1" applyAlignment="1">
      <alignment horizontal="right" vertical="center"/>
    </xf>
    <xf numFmtId="0" fontId="0" fillId="0" borderId="40" xfId="0" applyBorder="1"/>
    <xf numFmtId="0" fontId="8" fillId="0" borderId="40" xfId="0" applyNumberFormat="1" applyFont="1" applyBorder="1" applyAlignment="1">
      <alignment horizontal="distributed" vertical="center" wrapText="1"/>
    </xf>
    <xf numFmtId="179" fontId="0" fillId="0" borderId="40" xfId="0" applyNumberFormat="1" applyBorder="1"/>
    <xf numFmtId="0" fontId="8" fillId="0" borderId="40" xfId="0" applyNumberFormat="1" applyFont="1" applyBorder="1" applyAlignment="1">
      <alignment horizontal="distributed" vertical="center"/>
    </xf>
    <xf numFmtId="178" fontId="7" fillId="0" borderId="40" xfId="0" applyNumberFormat="1" applyFont="1" applyBorder="1" applyAlignment="1">
      <alignment horizontal="right" vertical="center"/>
    </xf>
    <xf numFmtId="0" fontId="7" fillId="0" borderId="40" xfId="0" applyFont="1" applyBorder="1"/>
    <xf numFmtId="0" fontId="7" fillId="0" borderId="40" xfId="0" applyFont="1" applyBorder="1" applyAlignment="1">
      <alignment horizontal="left"/>
    </xf>
    <xf numFmtId="0" fontId="0" fillId="0" borderId="40" xfId="0" applyBorder="1" applyAlignment="1"/>
    <xf numFmtId="0" fontId="7" fillId="0" borderId="40" xfId="0" applyNumberFormat="1" applyFont="1" applyBorder="1" applyAlignment="1">
      <alignment vertical="center"/>
    </xf>
    <xf numFmtId="0" fontId="7" fillId="0" borderId="40" xfId="0" applyNumberFormat="1" applyFont="1" applyBorder="1" applyAlignment="1">
      <alignment horizontal="center" vertical="center"/>
    </xf>
    <xf numFmtId="178" fontId="0" fillId="0" borderId="40" xfId="0" applyNumberFormat="1" applyBorder="1"/>
  </cellXfs>
  <cellStyles count="12">
    <cellStyle name="=E:\WINNT\SYSTEM32\COMMAND.COM" xfId="1"/>
    <cellStyle name="Comma [0]_Full Year FY96" xfId="2"/>
    <cellStyle name="Comma_Full Year FY96" xfId="3"/>
    <cellStyle name="Currency [0]_Full Year FY96" xfId="4"/>
    <cellStyle name="Currency_Full Year FY96" xfId="5"/>
    <cellStyle name="Normal_Assumptions" xfId="6"/>
    <cellStyle name="桁区切り" xfId="7" builtinId="6"/>
    <cellStyle name="桁区切り 2" xfId="9"/>
    <cellStyle name="桁区切り 3" xfId="11"/>
    <cellStyle name="標準" xfId="0" builtinId="0"/>
    <cellStyle name="標準 2" xfId="8"/>
    <cellStyle name="標準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0601503759399"/>
          <c:y val="9.4455946860508844E-2"/>
          <c:w val="0.72932330827067671"/>
          <c:h val="0.84016577927759062"/>
        </c:manualLayout>
      </c:layout>
      <c:barChart>
        <c:barDir val="bar"/>
        <c:grouping val="clustered"/>
        <c:varyColors val="0"/>
        <c:ser>
          <c:idx val="0"/>
          <c:order val="0"/>
          <c:spPr>
            <a:pattFill prst="pct50">
              <a:fgClr>
                <a:srgbClr val="000000"/>
              </a:fgClr>
              <a:bgClr>
                <a:srgbClr val="FFFFFF"/>
              </a:bgClr>
            </a:patt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'169'!$J$2:$J$21</c:f>
              <c:strCache>
                <c:ptCount val="20"/>
                <c:pt idx="0">
                  <c:v>町税</c:v>
                </c:pt>
                <c:pt idx="1">
                  <c:v>地方譲与税</c:v>
                </c:pt>
                <c:pt idx="2">
                  <c:v>利子割交付金</c:v>
                </c:pt>
                <c:pt idx="3">
                  <c:v>配当割交付金</c:v>
                </c:pt>
                <c:pt idx="4">
                  <c:v>株式等譲渡所得割交付金</c:v>
                </c:pt>
                <c:pt idx="5">
                  <c:v>地方消費税交付金</c:v>
                </c:pt>
                <c:pt idx="6">
                  <c:v>自動車取得税交付金</c:v>
                </c:pt>
                <c:pt idx="7">
                  <c:v>地方特例交付金</c:v>
                </c:pt>
                <c:pt idx="8">
                  <c:v>地方交付税</c:v>
                </c:pt>
                <c:pt idx="9">
                  <c:v>交通安全対策特別交付金</c:v>
                </c:pt>
                <c:pt idx="10">
                  <c:v>分担金及び負担金</c:v>
                </c:pt>
                <c:pt idx="11">
                  <c:v>使用料及び手数料</c:v>
                </c:pt>
                <c:pt idx="12">
                  <c:v>国庫支出金</c:v>
                </c:pt>
                <c:pt idx="13">
                  <c:v>県支出金</c:v>
                </c:pt>
                <c:pt idx="14">
                  <c:v>財産収入</c:v>
                </c:pt>
                <c:pt idx="15">
                  <c:v>寄付金</c:v>
                </c:pt>
                <c:pt idx="16">
                  <c:v>繰入金</c:v>
                </c:pt>
                <c:pt idx="17">
                  <c:v>繰越金</c:v>
                </c:pt>
                <c:pt idx="18">
                  <c:v>諸収入</c:v>
                </c:pt>
                <c:pt idx="19">
                  <c:v>町債</c:v>
                </c:pt>
              </c:strCache>
            </c:strRef>
          </c:cat>
          <c:val>
            <c:numRef>
              <c:f>'169'!$K$2:$K$21</c:f>
              <c:numCache>
                <c:formatCode>#,##0;[Red]#,##0</c:formatCode>
                <c:ptCount val="20"/>
                <c:pt idx="0">
                  <c:v>3951771</c:v>
                </c:pt>
                <c:pt idx="1">
                  <c:v>63047</c:v>
                </c:pt>
                <c:pt idx="2">
                  <c:v>3777</c:v>
                </c:pt>
                <c:pt idx="3">
                  <c:v>7659</c:v>
                </c:pt>
                <c:pt idx="4">
                  <c:v>8500</c:v>
                </c:pt>
                <c:pt idx="5" formatCode="#,##0_);[Red]\(#,##0\)">
                  <c:v>602621</c:v>
                </c:pt>
                <c:pt idx="6">
                  <c:v>17038</c:v>
                </c:pt>
                <c:pt idx="7" formatCode="#,##0_);[Red]\(#,##0\)">
                  <c:v>15963</c:v>
                </c:pt>
                <c:pt idx="8">
                  <c:v>2190591</c:v>
                </c:pt>
                <c:pt idx="9">
                  <c:v>5500</c:v>
                </c:pt>
                <c:pt idx="10">
                  <c:v>363922</c:v>
                </c:pt>
                <c:pt idx="11">
                  <c:v>108171</c:v>
                </c:pt>
                <c:pt idx="12">
                  <c:v>2911446</c:v>
                </c:pt>
                <c:pt idx="13">
                  <c:v>2866270</c:v>
                </c:pt>
                <c:pt idx="14">
                  <c:v>8585</c:v>
                </c:pt>
                <c:pt idx="15">
                  <c:v>28174</c:v>
                </c:pt>
                <c:pt idx="16">
                  <c:v>2020445</c:v>
                </c:pt>
                <c:pt idx="17">
                  <c:v>1611409</c:v>
                </c:pt>
                <c:pt idx="18">
                  <c:v>452026</c:v>
                </c:pt>
                <c:pt idx="19">
                  <c:v>766900</c:v>
                </c:pt>
              </c:numCache>
            </c:numRef>
          </c:val>
          <c:extLst>
            <c:ext xmlns:c16="http://schemas.microsoft.com/office/drawing/2014/chart" uri="{C3380CC4-5D6E-409C-BE32-E72D297353CC}">
              <c16:uniqueId val="{00000000-02D3-44D5-B23F-DACCBE1686FB}"/>
            </c:ext>
          </c:extLst>
        </c:ser>
        <c:ser>
          <c:idx val="1"/>
          <c:order val="1"/>
          <c:spPr>
            <a:pattFill prst="pct20">
              <a:fgClr>
                <a:srgbClr val="000000"/>
              </a:fgClr>
              <a:bgClr>
                <a:srgbClr val="FFFFFF"/>
              </a:bgClr>
            </a:patt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'169'!$J$2:$J$21</c:f>
              <c:strCache>
                <c:ptCount val="20"/>
                <c:pt idx="0">
                  <c:v>町税</c:v>
                </c:pt>
                <c:pt idx="1">
                  <c:v>地方譲与税</c:v>
                </c:pt>
                <c:pt idx="2">
                  <c:v>利子割交付金</c:v>
                </c:pt>
                <c:pt idx="3">
                  <c:v>配当割交付金</c:v>
                </c:pt>
                <c:pt idx="4">
                  <c:v>株式等譲渡所得割交付金</c:v>
                </c:pt>
                <c:pt idx="5">
                  <c:v>地方消費税交付金</c:v>
                </c:pt>
                <c:pt idx="6">
                  <c:v>自動車取得税交付金</c:v>
                </c:pt>
                <c:pt idx="7">
                  <c:v>地方特例交付金</c:v>
                </c:pt>
                <c:pt idx="8">
                  <c:v>地方交付税</c:v>
                </c:pt>
                <c:pt idx="9">
                  <c:v>交通安全対策特別交付金</c:v>
                </c:pt>
                <c:pt idx="10">
                  <c:v>分担金及び負担金</c:v>
                </c:pt>
                <c:pt idx="11">
                  <c:v>使用料及び手数料</c:v>
                </c:pt>
                <c:pt idx="12">
                  <c:v>国庫支出金</c:v>
                </c:pt>
                <c:pt idx="13">
                  <c:v>県支出金</c:v>
                </c:pt>
                <c:pt idx="14">
                  <c:v>財産収入</c:v>
                </c:pt>
                <c:pt idx="15">
                  <c:v>寄付金</c:v>
                </c:pt>
                <c:pt idx="16">
                  <c:v>繰入金</c:v>
                </c:pt>
                <c:pt idx="17">
                  <c:v>繰越金</c:v>
                </c:pt>
                <c:pt idx="18">
                  <c:v>諸収入</c:v>
                </c:pt>
                <c:pt idx="19">
                  <c:v>町債</c:v>
                </c:pt>
              </c:strCache>
            </c:strRef>
          </c:cat>
          <c:val>
            <c:numRef>
              <c:f>'169'!$L$2:$L$21</c:f>
              <c:numCache>
                <c:formatCode>#,##0;[Red]#,##0</c:formatCode>
                <c:ptCount val="20"/>
                <c:pt idx="0">
                  <c:v>3984152</c:v>
                </c:pt>
                <c:pt idx="1">
                  <c:v>65252</c:v>
                </c:pt>
                <c:pt idx="2">
                  <c:v>3759</c:v>
                </c:pt>
                <c:pt idx="3">
                  <c:v>7631</c:v>
                </c:pt>
                <c:pt idx="4">
                  <c:v>8500</c:v>
                </c:pt>
                <c:pt idx="5" formatCode="#,##0_);[Red]\(#,##0\)">
                  <c:v>602587</c:v>
                </c:pt>
                <c:pt idx="6">
                  <c:v>17031</c:v>
                </c:pt>
                <c:pt idx="7" formatCode="#,##0_);[Red]\(#,##0\)">
                  <c:v>15963</c:v>
                </c:pt>
                <c:pt idx="8">
                  <c:v>2180913</c:v>
                </c:pt>
                <c:pt idx="9">
                  <c:v>5024</c:v>
                </c:pt>
                <c:pt idx="10">
                  <c:v>358604</c:v>
                </c:pt>
                <c:pt idx="11">
                  <c:v>115065</c:v>
                </c:pt>
                <c:pt idx="12">
                  <c:v>2838796</c:v>
                </c:pt>
                <c:pt idx="13">
                  <c:v>2401325</c:v>
                </c:pt>
                <c:pt idx="14">
                  <c:v>13770</c:v>
                </c:pt>
                <c:pt idx="15">
                  <c:v>27934</c:v>
                </c:pt>
                <c:pt idx="16">
                  <c:v>2020395</c:v>
                </c:pt>
                <c:pt idx="17">
                  <c:v>1611410</c:v>
                </c:pt>
                <c:pt idx="18">
                  <c:v>450556</c:v>
                </c:pt>
                <c:pt idx="19">
                  <c:v>665100</c:v>
                </c:pt>
              </c:numCache>
            </c:numRef>
          </c:val>
          <c:extLst>
            <c:ext xmlns:c16="http://schemas.microsoft.com/office/drawing/2014/chart" uri="{C3380CC4-5D6E-409C-BE32-E72D297353CC}">
              <c16:uniqueId val="{00000001-02D3-44D5-B23F-DACCBE1686FB}"/>
            </c:ext>
          </c:extLst>
        </c:ser>
        <c:dLbls>
          <c:showLegendKey val="0"/>
          <c:showVal val="1"/>
          <c:showCatName val="0"/>
          <c:showSerName val="0"/>
          <c:showPercent val="0"/>
          <c:showBubbleSize val="0"/>
        </c:dLbls>
        <c:gapWidth val="40"/>
        <c:axId val="97923072"/>
        <c:axId val="97924608"/>
      </c:barChart>
      <c:catAx>
        <c:axId val="97923072"/>
        <c:scaling>
          <c:orientation val="maxMin"/>
        </c:scaling>
        <c:delete val="0"/>
        <c:axPos val="l"/>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97924608"/>
        <c:crosses val="autoZero"/>
        <c:auto val="1"/>
        <c:lblAlgn val="ctr"/>
        <c:lblOffset val="100"/>
        <c:tickLblSkip val="1"/>
        <c:tickMarkSkip val="1"/>
        <c:noMultiLvlLbl val="0"/>
      </c:catAx>
      <c:valAx>
        <c:axId val="97924608"/>
        <c:scaling>
          <c:orientation val="minMax"/>
        </c:scaling>
        <c:delete val="0"/>
        <c:axPos val="t"/>
        <c:numFmt formatCode="#,##0;[Red]#,##0"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97923072"/>
        <c:crosses val="autoZero"/>
        <c:crossBetween val="between"/>
      </c:valAx>
      <c:spPr>
        <a:noFill/>
        <a:ln w="25400">
          <a:noFill/>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03759398496244"/>
          <c:y val="0.12713472485768487"/>
          <c:w val="0.70225563909774469"/>
          <c:h val="0.80075901328274068"/>
        </c:manualLayout>
      </c:layout>
      <c:barChart>
        <c:barDir val="bar"/>
        <c:grouping val="clustered"/>
        <c:varyColors val="0"/>
        <c:ser>
          <c:idx val="0"/>
          <c:order val="0"/>
          <c:spPr>
            <a:pattFill prst="pct50">
              <a:fgClr>
                <a:srgbClr val="000000"/>
              </a:fgClr>
              <a:bgClr>
                <a:srgbClr val="FFFFFF"/>
              </a:bgClr>
            </a:pattFill>
            <a:ln w="12700">
              <a:solidFill>
                <a:srgbClr val="000000"/>
              </a:solidFill>
              <a:prstDash val="solid"/>
            </a:ln>
          </c:spPr>
          <c:invertIfNegative val="0"/>
          <c:dLbls>
            <c:dLbl>
              <c:idx val="4"/>
              <c:layout>
                <c:manualLayout>
                  <c:x val="-7.7469263710452094E-4"/>
                  <c:y val="8.1539143470435265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CC-4DC8-B856-C9AD88090122}"/>
                </c:ext>
              </c:extLst>
            </c:dLbl>
            <c:dLbl>
              <c:idx val="12"/>
              <c:layout>
                <c:manualLayout>
                  <c:x val="-1.5787500247408041E-7"/>
                  <c:y val="4.88159093965245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CC-4DC8-B856-C9AD88090122}"/>
                </c:ext>
              </c:extLst>
            </c:dLbl>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'169'!$J$24:$J$37</c:f>
              <c:strCache>
                <c:ptCount val="14"/>
                <c:pt idx="0">
                  <c:v>議会費</c:v>
                </c:pt>
                <c:pt idx="1">
                  <c:v>総務費</c:v>
                </c:pt>
                <c:pt idx="2">
                  <c:v>民生費</c:v>
                </c:pt>
                <c:pt idx="3">
                  <c:v>衛生費</c:v>
                </c:pt>
                <c:pt idx="4">
                  <c:v>労働費</c:v>
                </c:pt>
                <c:pt idx="5">
                  <c:v>農林水産費</c:v>
                </c:pt>
                <c:pt idx="6">
                  <c:v>商工費</c:v>
                </c:pt>
                <c:pt idx="7">
                  <c:v>土木費</c:v>
                </c:pt>
                <c:pt idx="8">
                  <c:v>消防費</c:v>
                </c:pt>
                <c:pt idx="9">
                  <c:v>教育費</c:v>
                </c:pt>
                <c:pt idx="10">
                  <c:v>災害復旧費</c:v>
                </c:pt>
                <c:pt idx="11">
                  <c:v>公債費</c:v>
                </c:pt>
                <c:pt idx="12">
                  <c:v>諸支出金</c:v>
                </c:pt>
                <c:pt idx="13">
                  <c:v>予備費</c:v>
                </c:pt>
              </c:strCache>
            </c:strRef>
          </c:cat>
          <c:val>
            <c:numRef>
              <c:f>'169'!$K$24:$K$37</c:f>
              <c:numCache>
                <c:formatCode>#,##0;[Red]#,##0</c:formatCode>
                <c:ptCount val="14"/>
                <c:pt idx="0">
                  <c:v>123467</c:v>
                </c:pt>
                <c:pt idx="1">
                  <c:v>3266893</c:v>
                </c:pt>
                <c:pt idx="2">
                  <c:v>7557883</c:v>
                </c:pt>
                <c:pt idx="3">
                  <c:v>926244</c:v>
                </c:pt>
                <c:pt idx="4">
                  <c:v>23406</c:v>
                </c:pt>
                <c:pt idx="5">
                  <c:v>260310</c:v>
                </c:pt>
                <c:pt idx="6">
                  <c:v>133357</c:v>
                </c:pt>
                <c:pt idx="7">
                  <c:v>1600940</c:v>
                </c:pt>
                <c:pt idx="8">
                  <c:v>418875</c:v>
                </c:pt>
                <c:pt idx="9">
                  <c:v>1943650</c:v>
                </c:pt>
                <c:pt idx="10">
                  <c:v>40748</c:v>
                </c:pt>
                <c:pt idx="11">
                  <c:v>987946</c:v>
                </c:pt>
                <c:pt idx="12">
                  <c:v>1</c:v>
                </c:pt>
                <c:pt idx="13">
                  <c:v>720095</c:v>
                </c:pt>
              </c:numCache>
            </c:numRef>
          </c:val>
          <c:extLst>
            <c:ext xmlns:c16="http://schemas.microsoft.com/office/drawing/2014/chart" uri="{C3380CC4-5D6E-409C-BE32-E72D297353CC}">
              <c16:uniqueId val="{00000002-03CC-4DC8-B856-C9AD88090122}"/>
            </c:ext>
          </c:extLst>
        </c:ser>
        <c:ser>
          <c:idx val="1"/>
          <c:order val="1"/>
          <c:spPr>
            <a:pattFill prst="pct20">
              <a:fgClr>
                <a:srgbClr val="000000"/>
              </a:fgClr>
              <a:bgClr>
                <a:srgbClr val="FFFFFF"/>
              </a:bgClr>
            </a:pattFill>
            <a:ln w="12700">
              <a:solidFill>
                <a:srgbClr val="000000"/>
              </a:solidFill>
              <a:prstDash val="solid"/>
            </a:ln>
          </c:spPr>
          <c:invertIfNegative val="0"/>
          <c:dLbls>
            <c:dLbl>
              <c:idx val="4"/>
              <c:layout>
                <c:manualLayout>
                  <c:x val="-2.1804116590689883E-3"/>
                  <c:y val="-2.0320040640160842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3CC-4DC8-B856-C9AD88090122}"/>
                </c:ext>
              </c:extLst>
            </c:dLbl>
            <c:dLbl>
              <c:idx val="12"/>
              <c:layout>
                <c:manualLayout>
                  <c:x val="-7.277707082809457E-18"/>
                  <c:y val="2.5061383456112155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3CC-4DC8-B856-C9AD88090122}"/>
                </c:ext>
              </c:extLst>
            </c:dLbl>
            <c:dLbl>
              <c:idx val="13"/>
              <c:layout>
                <c:manualLayout>
                  <c:x val="1.5037593984963053E-3"/>
                  <c:y val="-5.17085269464624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3CC-4DC8-B856-C9AD88090122}"/>
                </c:ext>
              </c:extLst>
            </c:dLbl>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'169'!$J$24:$J$37</c:f>
              <c:strCache>
                <c:ptCount val="14"/>
                <c:pt idx="0">
                  <c:v>議会費</c:v>
                </c:pt>
                <c:pt idx="1">
                  <c:v>総務費</c:v>
                </c:pt>
                <c:pt idx="2">
                  <c:v>民生費</c:v>
                </c:pt>
                <c:pt idx="3">
                  <c:v>衛生費</c:v>
                </c:pt>
                <c:pt idx="4">
                  <c:v>労働費</c:v>
                </c:pt>
                <c:pt idx="5">
                  <c:v>農林水産費</c:v>
                </c:pt>
                <c:pt idx="6">
                  <c:v>商工費</c:v>
                </c:pt>
                <c:pt idx="7">
                  <c:v>土木費</c:v>
                </c:pt>
                <c:pt idx="8">
                  <c:v>消防費</c:v>
                </c:pt>
                <c:pt idx="9">
                  <c:v>教育費</c:v>
                </c:pt>
                <c:pt idx="10">
                  <c:v>災害復旧費</c:v>
                </c:pt>
                <c:pt idx="11">
                  <c:v>公債費</c:v>
                </c:pt>
                <c:pt idx="12">
                  <c:v>諸支出金</c:v>
                </c:pt>
                <c:pt idx="13">
                  <c:v>予備費</c:v>
                </c:pt>
              </c:strCache>
            </c:strRef>
          </c:cat>
          <c:val>
            <c:numRef>
              <c:f>'169'!$L$24:$L$37</c:f>
              <c:numCache>
                <c:formatCode>#,##0;[Red]#,##0</c:formatCode>
                <c:ptCount val="14"/>
                <c:pt idx="0">
                  <c:v>121319</c:v>
                </c:pt>
                <c:pt idx="1">
                  <c:v>3222360</c:v>
                </c:pt>
                <c:pt idx="2">
                  <c:v>7463790</c:v>
                </c:pt>
                <c:pt idx="3">
                  <c:v>911926</c:v>
                </c:pt>
                <c:pt idx="4">
                  <c:v>23224</c:v>
                </c:pt>
                <c:pt idx="5">
                  <c:v>146614</c:v>
                </c:pt>
                <c:pt idx="6">
                  <c:v>130533</c:v>
                </c:pt>
                <c:pt idx="7">
                  <c:v>1407862</c:v>
                </c:pt>
                <c:pt idx="8">
                  <c:v>418024</c:v>
                </c:pt>
                <c:pt idx="9">
                  <c:v>1695869</c:v>
                </c:pt>
                <c:pt idx="10">
                  <c:v>10083</c:v>
                </c:pt>
                <c:pt idx="11">
                  <c:v>987621</c:v>
                </c:pt>
                <c:pt idx="12">
                  <c:v>0</c:v>
                </c:pt>
                <c:pt idx="13">
                  <c:v>0</c:v>
                </c:pt>
              </c:numCache>
            </c:numRef>
          </c:val>
          <c:extLst>
            <c:ext xmlns:c16="http://schemas.microsoft.com/office/drawing/2014/chart" uri="{C3380CC4-5D6E-409C-BE32-E72D297353CC}">
              <c16:uniqueId val="{00000006-03CC-4DC8-B856-C9AD88090122}"/>
            </c:ext>
          </c:extLst>
        </c:ser>
        <c:dLbls>
          <c:showLegendKey val="0"/>
          <c:showVal val="1"/>
          <c:showCatName val="0"/>
          <c:showSerName val="0"/>
          <c:showPercent val="0"/>
          <c:showBubbleSize val="0"/>
        </c:dLbls>
        <c:gapWidth val="40"/>
        <c:axId val="102507264"/>
        <c:axId val="102508800"/>
      </c:barChart>
      <c:catAx>
        <c:axId val="102507264"/>
        <c:scaling>
          <c:orientation val="maxMin"/>
        </c:scaling>
        <c:delete val="0"/>
        <c:axPos val="l"/>
        <c:numFmt formatCode="General" sourceLinked="1"/>
        <c:majorTickMark val="none"/>
        <c:minorTickMark val="none"/>
        <c:tickLblPos val="nextTo"/>
        <c:spPr>
          <a:ln w="12700">
            <a:solidFill>
              <a:srgbClr val="000000"/>
            </a:solidFill>
            <a:prstDash val="solid"/>
          </a:ln>
        </c:spPr>
        <c:txPr>
          <a:bodyPr rot="0" vert="horz"/>
          <a:lstStyle/>
          <a:p>
            <a:pPr>
              <a:defRPr sz="825" b="0" i="0" u="none" strike="noStrike" baseline="0">
                <a:solidFill>
                  <a:srgbClr val="000000"/>
                </a:solidFill>
                <a:latin typeface="ＭＳ Ｐ明朝"/>
                <a:ea typeface="ＭＳ Ｐ明朝"/>
                <a:cs typeface="ＭＳ Ｐ明朝"/>
              </a:defRPr>
            </a:pPr>
            <a:endParaRPr lang="ja-JP"/>
          </a:p>
        </c:txPr>
        <c:crossAx val="102508800"/>
        <c:crosses val="autoZero"/>
        <c:auto val="1"/>
        <c:lblAlgn val="ctr"/>
        <c:lblOffset val="100"/>
        <c:tickLblSkip val="1"/>
        <c:tickMarkSkip val="1"/>
        <c:noMultiLvlLbl val="0"/>
      </c:catAx>
      <c:valAx>
        <c:axId val="102508800"/>
        <c:scaling>
          <c:orientation val="minMax"/>
        </c:scaling>
        <c:delete val="0"/>
        <c:axPos val="t"/>
        <c:numFmt formatCode="#,##0;[Red]#,##0"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02507264"/>
        <c:crosses val="autoZero"/>
        <c:crossBetween val="between"/>
      </c:valAx>
      <c:spPr>
        <a:noFill/>
        <a:ln w="25400">
          <a:noFill/>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ＭＳ 明朝"/>
                <a:ea typeface="ＭＳ 明朝"/>
                <a:cs typeface="ＭＳ 明朝"/>
              </a:defRPr>
            </a:pPr>
            <a:r>
              <a:rPr lang="ja-JP" altLang="en-US"/>
              <a:t>歳　入</a:t>
            </a:r>
          </a:p>
        </c:rich>
      </c:tx>
      <c:layout>
        <c:manualLayout>
          <c:xMode val="edge"/>
          <c:yMode val="edge"/>
          <c:x val="7.4294205052006538E-3"/>
          <c:y val="4.743833017077799E-2"/>
        </c:manualLayout>
      </c:layout>
      <c:overlay val="0"/>
      <c:spPr>
        <a:noFill/>
        <a:ln w="12700">
          <a:solidFill>
            <a:srgbClr val="000000"/>
          </a:solidFill>
          <a:prstDash val="solid"/>
        </a:ln>
      </c:spPr>
    </c:title>
    <c:autoTitleDeleted val="0"/>
    <c:plotArea>
      <c:layout>
        <c:manualLayout>
          <c:layoutTarget val="inner"/>
          <c:xMode val="edge"/>
          <c:yMode val="edge"/>
          <c:x val="0.18325950712327391"/>
          <c:y val="9.7602739726027399E-2"/>
          <c:w val="0.61862308073303662"/>
          <c:h val="0.79000632511068947"/>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0-0B85-4754-95A1-B8D42E88329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0B85-4754-95A1-B8D42E883295}"/>
              </c:ext>
            </c:extLst>
          </c:dPt>
          <c:dPt>
            <c:idx val="2"/>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2-0B85-4754-95A1-B8D42E883295}"/>
              </c:ext>
            </c:extLst>
          </c:dPt>
          <c:dPt>
            <c:idx val="3"/>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B85-4754-95A1-B8D42E883295}"/>
              </c:ext>
            </c:extLst>
          </c:dPt>
          <c:dPt>
            <c:idx val="4"/>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4-0B85-4754-95A1-B8D42E883295}"/>
              </c:ext>
            </c:extLst>
          </c:dPt>
          <c:dPt>
            <c:idx val="5"/>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B85-4754-95A1-B8D42E883295}"/>
              </c:ext>
            </c:extLst>
          </c:dPt>
          <c:dPt>
            <c:idx val="6"/>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6-0B85-4754-95A1-B8D42E883295}"/>
              </c:ext>
            </c:extLst>
          </c:dPt>
          <c:dPt>
            <c:idx val="7"/>
            <c:bubble3D val="0"/>
            <c:spPr>
              <a:solidFill>
                <a:srgbClr val="000000"/>
              </a:solidFill>
              <a:ln w="12700">
                <a:solidFill>
                  <a:srgbClr val="000000"/>
                </a:solidFill>
                <a:prstDash val="solid"/>
              </a:ln>
            </c:spPr>
            <c:extLst>
              <c:ext xmlns:c16="http://schemas.microsoft.com/office/drawing/2014/chart" uri="{C3380CC4-5D6E-409C-BE32-E72D297353CC}">
                <c16:uniqueId val="{00000007-0B85-4754-95A1-B8D42E883295}"/>
              </c:ext>
            </c:extLst>
          </c:dPt>
          <c:dPt>
            <c:idx val="8"/>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8-0B85-4754-95A1-B8D42E883295}"/>
              </c:ext>
            </c:extLst>
          </c:dPt>
          <c:dPt>
            <c:idx val="9"/>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B85-4754-95A1-B8D42E883295}"/>
              </c:ext>
            </c:extLst>
          </c:dPt>
          <c:dPt>
            <c:idx val="10"/>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A-0B85-4754-95A1-B8D42E883295}"/>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B-0B85-4754-95A1-B8D42E883295}"/>
              </c:ext>
            </c:extLst>
          </c:dPt>
          <c:dPt>
            <c:idx val="12"/>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C-0B85-4754-95A1-B8D42E883295}"/>
              </c:ext>
            </c:extLst>
          </c:dPt>
          <c:dPt>
            <c:idx val="13"/>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0B85-4754-95A1-B8D42E883295}"/>
              </c:ext>
            </c:extLst>
          </c:dPt>
          <c:dPt>
            <c:idx val="14"/>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E-0B85-4754-95A1-B8D42E883295}"/>
              </c:ext>
            </c:extLst>
          </c:dPt>
          <c:dPt>
            <c:idx val="15"/>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0B85-4754-95A1-B8D42E883295}"/>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10-0B85-4754-95A1-B8D42E883295}"/>
              </c:ext>
            </c:extLst>
          </c:dPt>
          <c:dPt>
            <c:idx val="17"/>
            <c:bubble3D val="0"/>
            <c:spPr>
              <a:pattFill prst="pct4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0B85-4754-95A1-B8D42E883295}"/>
              </c:ext>
            </c:extLst>
          </c:dPt>
          <c:dPt>
            <c:idx val="18"/>
            <c:bubble3D val="0"/>
            <c:spPr>
              <a:ln w="12700">
                <a:solidFill>
                  <a:srgbClr val="000000"/>
                </a:solidFill>
                <a:prstDash val="solid"/>
              </a:ln>
            </c:spPr>
            <c:extLst>
              <c:ext xmlns:c16="http://schemas.microsoft.com/office/drawing/2014/chart" uri="{C3380CC4-5D6E-409C-BE32-E72D297353CC}">
                <c16:uniqueId val="{00000012-0B85-4754-95A1-B8D42E883295}"/>
              </c:ext>
            </c:extLst>
          </c:dPt>
          <c:dLbls>
            <c:dLbl>
              <c:idx val="0"/>
              <c:layout>
                <c:manualLayout>
                  <c:x val="-2.7467094102093116E-2"/>
                  <c:y val="5.0036373771862576E-2"/>
                </c:manualLayout>
              </c:layout>
              <c:tx>
                <c:rich>
                  <a:bodyPr/>
                  <a:lstStyle/>
                  <a:p>
                    <a:pPr>
                      <a:defRPr sz="800" b="0" i="0" u="none" strike="noStrike" baseline="0">
                        <a:solidFill>
                          <a:srgbClr val="000000"/>
                        </a:solidFill>
                        <a:latin typeface="ＭＳ 明朝"/>
                        <a:ea typeface="ＭＳ 明朝"/>
                        <a:cs typeface="ＭＳ 明朝"/>
                      </a:defRPr>
                    </a:pPr>
                    <a:r>
                      <a:rPr lang="ja-JP" altLang="en-US"/>
                      <a:t>町税
</a:t>
                    </a:r>
                    <a:r>
                      <a:rPr lang="en-US" altLang="ja-JP"/>
                      <a:t>22.49%</a:t>
                    </a:r>
                  </a:p>
                </c:rich>
              </c:tx>
              <c:spPr>
                <a:solidFill>
                  <a:srgbClr val="FFFFFF"/>
                </a:solidFill>
                <a:ln w="127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B85-4754-95A1-B8D42E883295}"/>
                </c:ext>
              </c:extLst>
            </c:dLbl>
            <c:dLbl>
              <c:idx val="1"/>
              <c:layout>
                <c:manualLayout>
                  <c:x val="0.14416819740028791"/>
                  <c:y val="-0.33548138341114486"/>
                </c:manualLayout>
              </c:layout>
              <c:tx>
                <c:rich>
                  <a:bodyPr/>
                  <a:lstStyle/>
                  <a:p>
                    <a:pPr>
                      <a:defRPr sz="800" b="0" i="0" u="none" strike="noStrike" baseline="0">
                        <a:solidFill>
                          <a:srgbClr val="000000"/>
                        </a:solidFill>
                        <a:latin typeface="ＭＳ 明朝"/>
                        <a:ea typeface="ＭＳ 明朝"/>
                        <a:cs typeface="ＭＳ 明朝"/>
                      </a:defRPr>
                    </a:pPr>
                    <a:r>
                      <a:rPr lang="ja-JP" altLang="en-US"/>
                      <a:t>財産収入
</a:t>
                    </a:r>
                    <a:r>
                      <a:rPr lang="en-US" altLang="ja-JP"/>
                      <a:t>0.08%</a:t>
                    </a:r>
                  </a:p>
                </c:rich>
              </c:tx>
              <c:spPr>
                <a:solidFill>
                  <a:srgbClr val="FFFFFF"/>
                </a:solidFill>
                <a:ln w="127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B85-4754-95A1-B8D42E883295}"/>
                </c:ext>
              </c:extLst>
            </c:dLbl>
            <c:dLbl>
              <c:idx val="2"/>
              <c:layout>
                <c:manualLayout>
                  <c:x val="0.20244168587396141"/>
                  <c:y val="-0.2851255893898224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0B85-4754-95A1-B8D42E883295}"/>
                </c:ext>
              </c:extLst>
            </c:dLbl>
            <c:dLbl>
              <c:idx val="3"/>
              <c:layout>
                <c:manualLayout>
                  <c:x val="0.20740867272720198"/>
                  <c:y val="-0.1566909623022786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85-4754-95A1-B8D42E883295}"/>
                </c:ext>
              </c:extLst>
            </c:dLbl>
            <c:dLbl>
              <c:idx val="4"/>
              <c:layout>
                <c:manualLayout>
                  <c:x val="0.23406223553407998"/>
                  <c:y val="-0.1338958028476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0B85-4754-95A1-B8D42E883295}"/>
                </c:ext>
              </c:extLst>
            </c:dLbl>
            <c:dLbl>
              <c:idx val="5"/>
              <c:layout>
                <c:manualLayout>
                  <c:x val="0.23684555775253219"/>
                  <c:y val="-8.683436694307038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B85-4754-95A1-B8D42E883295}"/>
                </c:ext>
              </c:extLst>
            </c:dLbl>
            <c:dLbl>
              <c:idx val="6"/>
              <c:layout>
                <c:manualLayout>
                  <c:x val="0.29412674084387336"/>
                  <c:y val="-6.537412027036440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0B85-4754-95A1-B8D42E883295}"/>
                </c:ext>
              </c:extLst>
            </c:dLbl>
            <c:dLbl>
              <c:idx val="7"/>
              <c:delete val="1"/>
              <c:extLst>
                <c:ext xmlns:c15="http://schemas.microsoft.com/office/drawing/2012/chart" uri="{CE6537A1-D6FC-4f65-9D91-7224C49458BB}"/>
                <c:ext xmlns:c16="http://schemas.microsoft.com/office/drawing/2014/chart" uri="{C3380CC4-5D6E-409C-BE32-E72D297353CC}">
                  <c16:uniqueId val="{00000007-0B85-4754-95A1-B8D42E883295}"/>
                </c:ext>
              </c:extLst>
            </c:dLbl>
            <c:dLbl>
              <c:idx val="8"/>
              <c:layout>
                <c:manualLayout>
                  <c:x val="0.35928303167156111"/>
                  <c:y val="5.6135460943488331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0B85-4754-95A1-B8D42E883295}"/>
                </c:ext>
              </c:extLst>
            </c:dLbl>
            <c:dLbl>
              <c:idx val="9"/>
              <c:layout>
                <c:manualLayout>
                  <c:x val="0.34425508847055325"/>
                  <c:y val="9.5638399182403327E-2"/>
                </c:manualLayout>
              </c:layout>
              <c:tx>
                <c:rich>
                  <a:bodyPr/>
                  <a:lstStyle/>
                  <a:p>
                    <a:pPr>
                      <a:defRPr sz="800" b="0" i="0" u="none" strike="noStrike" baseline="0">
                        <a:solidFill>
                          <a:srgbClr val="000000"/>
                        </a:solidFill>
                        <a:latin typeface="ＭＳ 明朝"/>
                        <a:ea typeface="ＭＳ 明朝"/>
                        <a:cs typeface="ＭＳ 明朝"/>
                      </a:defRPr>
                    </a:pPr>
                    <a:r>
                      <a:rPr lang="ja-JP" altLang="en-US"/>
                      <a:t>利子割交付金</a:t>
                    </a:r>
                    <a:r>
                      <a:rPr lang="en-US" altLang="ja-JP"/>
                      <a:t>0.08%</a:t>
                    </a:r>
                  </a:p>
                </c:rich>
              </c:tx>
              <c:spPr>
                <a:solidFill>
                  <a:srgbClr val="FFFFFF"/>
                </a:solidFill>
                <a:ln w="127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B85-4754-95A1-B8D42E883295}"/>
                </c:ext>
              </c:extLst>
            </c:dLbl>
            <c:dLbl>
              <c:idx val="10"/>
              <c:layout>
                <c:manualLayout>
                  <c:x val="0.27215874390144057"/>
                  <c:y val="0.1793489884560892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0B85-4754-95A1-B8D42E883295}"/>
                </c:ext>
              </c:extLst>
            </c:dLbl>
            <c:dLbl>
              <c:idx val="11"/>
              <c:layout>
                <c:manualLayout>
                  <c:x val="0.10740266679146533"/>
                  <c:y val="0.20975077230390438"/>
                </c:manualLayout>
              </c:layout>
              <c:tx>
                <c:rich>
                  <a:bodyPr/>
                  <a:lstStyle/>
                  <a:p>
                    <a:pPr>
                      <a:defRPr sz="800" b="0" i="0" u="none" strike="noStrike" baseline="0">
                        <a:solidFill>
                          <a:srgbClr val="000000"/>
                        </a:solidFill>
                        <a:latin typeface="ＭＳ 明朝"/>
                        <a:ea typeface="ＭＳ 明朝"/>
                        <a:cs typeface="ＭＳ 明朝"/>
                      </a:defRPr>
                    </a:pPr>
                    <a:r>
                      <a:rPr lang="ja-JP" altLang="en-US"/>
                      <a:t>株式等譲渡所得割交付金　　</a:t>
                    </a:r>
                    <a:r>
                      <a:rPr lang="en-US" altLang="ja-JP"/>
                      <a:t>0.05%</a:t>
                    </a:r>
                  </a:p>
                </c:rich>
              </c:tx>
              <c:spPr>
                <a:solidFill>
                  <a:srgbClr val="FFFFFF"/>
                </a:solidFill>
                <a:ln w="127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B85-4754-95A1-B8D42E883295}"/>
                </c:ext>
              </c:extLst>
            </c:dLbl>
            <c:dLbl>
              <c:idx val="12"/>
              <c:layout>
                <c:manualLayout>
                  <c:x val="-5.6250658117958083E-2"/>
                  <c:y val="0.2116542865770099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0B85-4754-95A1-B8D42E883295}"/>
                </c:ext>
              </c:extLst>
            </c:dLbl>
            <c:dLbl>
              <c:idx val="13"/>
              <c:layout>
                <c:manualLayout>
                  <c:x val="-0.20366486878590398"/>
                  <c:y val="0.19910305902027733"/>
                </c:manualLayout>
              </c:layout>
              <c:tx>
                <c:rich>
                  <a:bodyPr/>
                  <a:lstStyle/>
                  <a:p>
                    <a:pPr>
                      <a:defRPr sz="800" b="0" i="0" u="none" strike="noStrike" baseline="0">
                        <a:solidFill>
                          <a:srgbClr val="000000"/>
                        </a:solidFill>
                        <a:latin typeface="ＭＳ 明朝"/>
                        <a:ea typeface="ＭＳ 明朝"/>
                        <a:cs typeface="ＭＳ 明朝"/>
                      </a:defRPr>
                    </a:pPr>
                    <a:r>
                      <a:rPr lang="ja-JP" altLang="en-US"/>
                      <a:t>自動車取得税交付金
</a:t>
                    </a:r>
                    <a:r>
                      <a:rPr lang="en-US" altLang="ja-JP"/>
                      <a:t>0.10%</a:t>
                    </a:r>
                  </a:p>
                </c:rich>
              </c:tx>
              <c:spPr>
                <a:solidFill>
                  <a:srgbClr val="FFFFFF"/>
                </a:solidFill>
                <a:ln w="127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B85-4754-95A1-B8D42E883295}"/>
                </c:ext>
              </c:extLst>
            </c:dLbl>
            <c:dLbl>
              <c:idx val="14"/>
              <c:layout>
                <c:manualLayout>
                  <c:x val="-0.32236072274026722"/>
                  <c:y val="4.4167328641442009E-2"/>
                </c:manualLayout>
              </c:layout>
              <c:tx>
                <c:rich>
                  <a:bodyPr/>
                  <a:lstStyle/>
                  <a:p>
                    <a:pPr>
                      <a:defRPr sz="650" b="0" i="0" u="none" strike="noStrike" baseline="0">
                        <a:solidFill>
                          <a:srgbClr val="000000"/>
                        </a:solidFill>
                        <a:latin typeface="ＭＳ 明朝"/>
                        <a:ea typeface="ＭＳ 明朝"/>
                        <a:cs typeface="ＭＳ 明朝"/>
                      </a:defRPr>
                    </a:pPr>
                    <a:r>
                      <a:rPr lang="ja-JP" altLang="en-US" sz="800"/>
                      <a:t>地方特例交付金
</a:t>
                    </a:r>
                    <a:r>
                      <a:rPr lang="en-US" altLang="ja-JP" sz="800"/>
                      <a:t>0.09%</a:t>
                    </a:r>
                  </a:p>
                </c:rich>
              </c:tx>
              <c:numFmt formatCode="0.00%" sourceLinked="0"/>
              <c:spPr>
                <a:solidFill>
                  <a:srgbClr val="FFFFFF"/>
                </a:solidFill>
                <a:ln w="12700">
                  <a:noFill/>
                </a:ln>
              </c:sp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0B85-4754-95A1-B8D42E883295}"/>
                </c:ext>
              </c:extLst>
            </c:dLbl>
            <c:dLbl>
              <c:idx val="15"/>
              <c:layout>
                <c:manualLayout>
                  <c:x val="6.6718926107490854E-3"/>
                  <c:y val="-4.660079436973033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B85-4754-95A1-B8D42E883295}"/>
                </c:ext>
              </c:extLst>
            </c:dLbl>
            <c:dLbl>
              <c:idx val="16"/>
              <c:layout>
                <c:manualLayout>
                  <c:x val="-0.2296637065983394"/>
                  <c:y val="5.748356676654357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0B85-4754-95A1-B8D42E883295}"/>
                </c:ext>
              </c:extLst>
            </c:dLbl>
            <c:dLbl>
              <c:idx val="17"/>
              <c:layout>
                <c:manualLayout>
                  <c:x val="3.3585972630092858E-2"/>
                  <c:y val="-1.934917427356986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B85-4754-95A1-B8D42E883295}"/>
                </c:ext>
              </c:extLst>
            </c:dLbl>
            <c:dLbl>
              <c:idx val="18"/>
              <c:layout>
                <c:manualLayout>
                  <c:x val="3.3679883625245252E-2"/>
                  <c:y val="1.272050728172258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2-0B85-4754-95A1-B8D42E883295}"/>
                </c:ext>
              </c:extLst>
            </c:dLbl>
            <c:dLbl>
              <c:idx val="19"/>
              <c:layout>
                <c:manualLayout>
                  <c:x val="9.9058940069341721E-3"/>
                  <c:y val="2.831858407079635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0B85-4754-95A1-B8D42E883295}"/>
                </c:ext>
              </c:extLst>
            </c:dLbl>
            <c:dLbl>
              <c:idx val="20"/>
              <c:layout>
                <c:manualLayout>
                  <c:x val="5.9435364041604925E-3"/>
                  <c:y val="2.739726027397261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0B85-4754-95A1-B8D42E883295}"/>
                </c:ext>
              </c:extLst>
            </c:dLbl>
            <c:numFmt formatCode="0.00%" sourceLinked="0"/>
            <c:spPr>
              <a:solidFill>
                <a:srgbClr val="FFFFFF"/>
              </a:solidFill>
              <a:ln w="12700">
                <a:noFill/>
              </a:ln>
            </c:spPr>
            <c:txPr>
              <a:bodyPr/>
              <a:lstStyle/>
              <a:p>
                <a:pPr>
                  <a:defRPr sz="8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'170'!$L$1:$L$20</c:f>
              <c:strCache>
                <c:ptCount val="20"/>
                <c:pt idx="0">
                  <c:v>町税</c:v>
                </c:pt>
                <c:pt idx="1">
                  <c:v>財産収入</c:v>
                </c:pt>
                <c:pt idx="2">
                  <c:v>分担金及び負担金</c:v>
                </c:pt>
                <c:pt idx="3">
                  <c:v>使用料及び手数料</c:v>
                </c:pt>
                <c:pt idx="4">
                  <c:v>繰越金</c:v>
                </c:pt>
                <c:pt idx="5">
                  <c:v>諸収入</c:v>
                </c:pt>
                <c:pt idx="6">
                  <c:v>繰入金</c:v>
                </c:pt>
                <c:pt idx="7">
                  <c:v>寄付金</c:v>
                </c:pt>
                <c:pt idx="8">
                  <c:v>地方譲与税</c:v>
                </c:pt>
                <c:pt idx="9">
                  <c:v>利子割交付金</c:v>
                </c:pt>
                <c:pt idx="10">
                  <c:v>配当割交付金</c:v>
                </c:pt>
                <c:pt idx="11">
                  <c:v>株式等譲渡所得割交付金</c:v>
                </c:pt>
                <c:pt idx="12">
                  <c:v>地方消費税交付金</c:v>
                </c:pt>
                <c:pt idx="13">
                  <c:v>自動車取得税交付金</c:v>
                </c:pt>
                <c:pt idx="14">
                  <c:v>地方特例交付金</c:v>
                </c:pt>
                <c:pt idx="15">
                  <c:v>地方交付税</c:v>
                </c:pt>
                <c:pt idx="16">
                  <c:v>交通安全対策特別交付金</c:v>
                </c:pt>
                <c:pt idx="17">
                  <c:v>国庫支出金</c:v>
                </c:pt>
                <c:pt idx="18">
                  <c:v>県支出金</c:v>
                </c:pt>
                <c:pt idx="19">
                  <c:v>町債</c:v>
                </c:pt>
              </c:strCache>
            </c:strRef>
          </c:cat>
          <c:val>
            <c:numRef>
              <c:f>'170'!$M$1:$M$20</c:f>
              <c:numCache>
                <c:formatCode>#,##0.00;[Red]#,##0.00</c:formatCode>
                <c:ptCount val="20"/>
                <c:pt idx="0">
                  <c:v>22.49</c:v>
                </c:pt>
                <c:pt idx="1">
                  <c:v>0.08</c:v>
                </c:pt>
                <c:pt idx="2">
                  <c:v>1.95</c:v>
                </c:pt>
                <c:pt idx="3">
                  <c:v>0.73</c:v>
                </c:pt>
                <c:pt idx="4">
                  <c:v>9.25</c:v>
                </c:pt>
                <c:pt idx="5">
                  <c:v>2.5499999999999998</c:v>
                </c:pt>
                <c:pt idx="6">
                  <c:v>11.39</c:v>
                </c:pt>
                <c:pt idx="7">
                  <c:v>0.16</c:v>
                </c:pt>
                <c:pt idx="8">
                  <c:v>0.37</c:v>
                </c:pt>
                <c:pt idx="9">
                  <c:v>0.02</c:v>
                </c:pt>
                <c:pt idx="10">
                  <c:v>0.04</c:v>
                </c:pt>
                <c:pt idx="11">
                  <c:v>0.05</c:v>
                </c:pt>
                <c:pt idx="12">
                  <c:v>3.4</c:v>
                </c:pt>
                <c:pt idx="13">
                  <c:v>0.1</c:v>
                </c:pt>
                <c:pt idx="14">
                  <c:v>0.09</c:v>
                </c:pt>
                <c:pt idx="15">
                  <c:v>12.31</c:v>
                </c:pt>
                <c:pt idx="16">
                  <c:v>0.03</c:v>
                </c:pt>
                <c:pt idx="17">
                  <c:v>16.04</c:v>
                </c:pt>
                <c:pt idx="18">
                  <c:v>15.04</c:v>
                </c:pt>
                <c:pt idx="19">
                  <c:v>3.91</c:v>
                </c:pt>
              </c:numCache>
            </c:numRef>
          </c:val>
          <c:extLst>
            <c:ext xmlns:c16="http://schemas.microsoft.com/office/drawing/2014/chart" uri="{C3380CC4-5D6E-409C-BE32-E72D297353CC}">
              <c16:uniqueId val="{00000015-0B85-4754-95A1-B8D42E883295}"/>
            </c:ext>
          </c:extLst>
        </c:ser>
        <c:dLbls>
          <c:showLegendKey val="0"/>
          <c:showVal val="0"/>
          <c:showCatName val="0"/>
          <c:showSerName val="0"/>
          <c:showPercent val="0"/>
          <c:showBubbleSize val="0"/>
          <c:showLeaderLines val="0"/>
        </c:dLbls>
        <c:firstSliceAng val="0"/>
        <c:holeSize val="35"/>
      </c:doughnutChart>
      <c:doughnutChart>
        <c:varyColors val="1"/>
        <c:ser>
          <c:idx val="1"/>
          <c:order val="1"/>
          <c:spPr>
            <a:solidFill>
              <a:srgbClr val="993366"/>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6-0B85-4754-95A1-B8D42E883295}"/>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17-0B85-4754-95A1-B8D42E883295}"/>
              </c:ext>
            </c:extLst>
          </c:dPt>
          <c:dLbls>
            <c:dLbl>
              <c:idx val="0"/>
              <c:layout>
                <c:manualLayout>
                  <c:x val="-4.335193613428343E-3"/>
                  <c:y val="9.2149304345806343E-2"/>
                </c:manualLayout>
              </c:layout>
              <c:numFmt formatCode="0.00%" sourceLinked="0"/>
              <c:spPr>
                <a:solidFill>
                  <a:srgbClr val="FFFFFF"/>
                </a:solidFill>
                <a:ln w="25400">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6-0B85-4754-95A1-B8D42E883295}"/>
                </c:ext>
              </c:extLst>
            </c:dLbl>
            <c:dLbl>
              <c:idx val="1"/>
              <c:layout>
                <c:manualLayout>
                  <c:x val="0.13478583379157844"/>
                  <c:y val="0.28239425823984443"/>
                </c:manualLayout>
              </c:layout>
              <c:numFmt formatCode="0.00%" sourceLinked="0"/>
              <c:spPr>
                <a:solidFill>
                  <a:srgbClr val="FFFFFF"/>
                </a:solidFill>
                <a:ln w="25400">
                  <a:noFill/>
                </a:ln>
              </c:spPr>
              <c:txPr>
                <a:bodyPr/>
                <a:lstStyle/>
                <a:p>
                  <a:pPr>
                    <a:defRPr sz="975" b="0" i="0" u="none" strike="noStrike"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0B85-4754-95A1-B8D42E883295}"/>
                </c:ext>
              </c:extLst>
            </c:dLbl>
            <c:numFmt formatCode="0.00%" sourceLinked="0"/>
            <c:spPr>
              <a:solidFill>
                <a:srgbClr val="FFFFFF"/>
              </a:solidFill>
              <a:ln w="25400">
                <a:noFill/>
              </a:ln>
            </c:spPr>
            <c:txPr>
              <a:bodyPr/>
              <a:lstStyle/>
              <a:p>
                <a:pPr>
                  <a:defRPr sz="975" b="1" i="0" u="none" strike="noStrike"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'170'!$L$1:$L$20</c:f>
              <c:strCache>
                <c:ptCount val="20"/>
                <c:pt idx="0">
                  <c:v>町税</c:v>
                </c:pt>
                <c:pt idx="1">
                  <c:v>財産収入</c:v>
                </c:pt>
                <c:pt idx="2">
                  <c:v>分担金及び負担金</c:v>
                </c:pt>
                <c:pt idx="3">
                  <c:v>使用料及び手数料</c:v>
                </c:pt>
                <c:pt idx="4">
                  <c:v>繰越金</c:v>
                </c:pt>
                <c:pt idx="5">
                  <c:v>諸収入</c:v>
                </c:pt>
                <c:pt idx="6">
                  <c:v>繰入金</c:v>
                </c:pt>
                <c:pt idx="7">
                  <c:v>寄付金</c:v>
                </c:pt>
                <c:pt idx="8">
                  <c:v>地方譲与税</c:v>
                </c:pt>
                <c:pt idx="9">
                  <c:v>利子割交付金</c:v>
                </c:pt>
                <c:pt idx="10">
                  <c:v>配当割交付金</c:v>
                </c:pt>
                <c:pt idx="11">
                  <c:v>株式等譲渡所得割交付金</c:v>
                </c:pt>
                <c:pt idx="12">
                  <c:v>地方消費税交付金</c:v>
                </c:pt>
                <c:pt idx="13">
                  <c:v>自動車取得税交付金</c:v>
                </c:pt>
                <c:pt idx="14">
                  <c:v>地方特例交付金</c:v>
                </c:pt>
                <c:pt idx="15">
                  <c:v>地方交付税</c:v>
                </c:pt>
                <c:pt idx="16">
                  <c:v>交通安全対策特別交付金</c:v>
                </c:pt>
                <c:pt idx="17">
                  <c:v>国庫支出金</c:v>
                </c:pt>
                <c:pt idx="18">
                  <c:v>県支出金</c:v>
                </c:pt>
                <c:pt idx="19">
                  <c:v>町債</c:v>
                </c:pt>
              </c:strCache>
            </c:strRef>
          </c:cat>
          <c:val>
            <c:numRef>
              <c:f>'170'!$K$1:$K$2</c:f>
              <c:numCache>
                <c:formatCode>#,##0.00;[Red]#,##0.00</c:formatCode>
                <c:ptCount val="2"/>
                <c:pt idx="0">
                  <c:v>48.6</c:v>
                </c:pt>
                <c:pt idx="1">
                  <c:v>51.4</c:v>
                </c:pt>
              </c:numCache>
            </c:numRef>
          </c:val>
          <c:extLst>
            <c:ext xmlns:c16="http://schemas.microsoft.com/office/drawing/2014/chart" uri="{C3380CC4-5D6E-409C-BE32-E72D297353CC}">
              <c16:uniqueId val="{00000018-0B85-4754-95A1-B8D42E883295}"/>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ＭＳ 明朝"/>
                <a:ea typeface="ＭＳ 明朝"/>
                <a:cs typeface="ＭＳ 明朝"/>
              </a:defRPr>
            </a:pPr>
            <a:r>
              <a:rPr lang="ja-JP" altLang="en-US"/>
              <a:t>歳　出</a:t>
            </a:r>
          </a:p>
        </c:rich>
      </c:tx>
      <c:layout>
        <c:manualLayout>
          <c:xMode val="edge"/>
          <c:yMode val="edge"/>
          <c:x val="9.9354197714854623E-4"/>
          <c:y val="1.1342155009451909E-2"/>
        </c:manualLayout>
      </c:layout>
      <c:overlay val="0"/>
      <c:spPr>
        <a:noFill/>
        <a:ln w="12700">
          <a:solidFill>
            <a:srgbClr val="000000"/>
          </a:solidFill>
          <a:prstDash val="solid"/>
        </a:ln>
      </c:spPr>
    </c:title>
    <c:autoTitleDeleted val="0"/>
    <c:plotArea>
      <c:layout>
        <c:manualLayout>
          <c:layoutTarget val="inner"/>
          <c:xMode val="edge"/>
          <c:yMode val="edge"/>
          <c:x val="0.1758569299552907"/>
          <c:y val="0.13547653424229344"/>
          <c:w val="0.6289120715350226"/>
          <c:h val="0.7977315689981096"/>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0-D54E-404A-BCC3-DCEE9538B371}"/>
              </c:ext>
            </c:extLst>
          </c:dPt>
          <c:dPt>
            <c:idx val="1"/>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54E-404A-BCC3-DCEE9538B371}"/>
              </c:ext>
            </c:extLst>
          </c:dPt>
          <c:dPt>
            <c:idx val="2"/>
            <c:bubble3D val="0"/>
            <c:spPr>
              <a:solidFill>
                <a:srgbClr val="000000"/>
              </a:solidFill>
              <a:ln w="12700">
                <a:solidFill>
                  <a:srgbClr val="000000"/>
                </a:solidFill>
                <a:prstDash val="solid"/>
              </a:ln>
            </c:spPr>
            <c:extLst>
              <c:ext xmlns:c16="http://schemas.microsoft.com/office/drawing/2014/chart" uri="{C3380CC4-5D6E-409C-BE32-E72D297353CC}">
                <c16:uniqueId val="{00000002-D54E-404A-BCC3-DCEE9538B371}"/>
              </c:ext>
            </c:extLst>
          </c:dPt>
          <c:dPt>
            <c:idx val="3"/>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54E-404A-BCC3-DCEE9538B371}"/>
              </c:ext>
            </c:extLst>
          </c:dPt>
          <c:dPt>
            <c:idx val="4"/>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4-D54E-404A-BCC3-DCEE9538B371}"/>
              </c:ext>
            </c:extLst>
          </c:dPt>
          <c:dPt>
            <c:idx val="5"/>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54E-404A-BCC3-DCEE9538B371}"/>
              </c:ext>
            </c:extLst>
          </c:dPt>
          <c:dPt>
            <c:idx val="6"/>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6-D54E-404A-BCC3-DCEE9538B371}"/>
              </c:ext>
            </c:extLst>
          </c:dPt>
          <c:dPt>
            <c:idx val="7"/>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D54E-404A-BCC3-DCEE9538B371}"/>
              </c:ext>
            </c:extLst>
          </c:dPt>
          <c:dPt>
            <c:idx val="8"/>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8-D54E-404A-BCC3-DCEE9538B371}"/>
              </c:ext>
            </c:extLst>
          </c:dPt>
          <c:dPt>
            <c:idx val="9"/>
            <c:bubble3D val="0"/>
            <c:spPr>
              <a:pattFill prst="lg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D54E-404A-BCC3-DCEE9538B371}"/>
              </c:ext>
            </c:extLst>
          </c:dPt>
          <c:dPt>
            <c:idx val="10"/>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A-D54E-404A-BCC3-DCEE9538B371}"/>
              </c:ext>
            </c:extLst>
          </c:dPt>
          <c:dLbls>
            <c:dLbl>
              <c:idx val="0"/>
              <c:layout>
                <c:manualLayout>
                  <c:x val="-1.2526452077246059E-2"/>
                  <c:y val="4.847685622132318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54E-404A-BCC3-DCEE9538B371}"/>
                </c:ext>
              </c:extLst>
            </c:dLbl>
            <c:dLbl>
              <c:idx val="1"/>
              <c:layout>
                <c:manualLayout>
                  <c:x val="-2.6064282948237868E-2"/>
                  <c:y val="6.5366030511461049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54E-404A-BCC3-DCEE9538B371}"/>
                </c:ext>
              </c:extLst>
            </c:dLbl>
            <c:dLbl>
              <c:idx val="2"/>
              <c:layout>
                <c:manualLayout>
                  <c:x val="0.1288401766470697"/>
                  <c:y val="-0.2004332445211836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D54E-404A-BCC3-DCEE9538B371}"/>
                </c:ext>
              </c:extLst>
            </c:dLbl>
            <c:dLbl>
              <c:idx val="3"/>
              <c:layout>
                <c:manualLayout>
                  <c:x val="-2.5332034687914413E-2"/>
                  <c:y val="-2.801267388789404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54E-404A-BCC3-DCEE9538B371}"/>
                </c:ext>
              </c:extLst>
            </c:dLbl>
            <c:dLbl>
              <c:idx val="4"/>
              <c:layout>
                <c:manualLayout>
                  <c:x val="8.5712162283738524E-3"/>
                  <c:y val="-4.11403678509939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D54E-404A-BCC3-DCEE9538B371}"/>
                </c:ext>
              </c:extLst>
            </c:dLbl>
            <c:dLbl>
              <c:idx val="5"/>
              <c:layout>
                <c:manualLayout>
                  <c:x val="3.9567848355766259E-2"/>
                  <c:y val="-1.5335625579883799E-2"/>
                </c:manualLayout>
              </c:layout>
              <c:tx>
                <c:rich>
                  <a:bodyPr/>
                  <a:lstStyle/>
                  <a:p>
                    <a:r>
                      <a:rPr lang="ja-JP" altLang="en-US"/>
                      <a:t>普通建設</a:t>
                    </a:r>
                  </a:p>
                  <a:p>
                    <a:r>
                      <a:rPr lang="ja-JP" altLang="en-US"/>
                      <a:t>事業費
</a:t>
                    </a:r>
                    <a:r>
                      <a:rPr lang="en-US" altLang="ja-JP"/>
                      <a:t>14.48%</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54E-404A-BCC3-DCEE9538B371}"/>
                </c:ext>
              </c:extLst>
            </c:dLbl>
            <c:dLbl>
              <c:idx val="6"/>
              <c:delete val="1"/>
              <c:extLst>
                <c:ext xmlns:c15="http://schemas.microsoft.com/office/drawing/2012/chart" uri="{CE6537A1-D6FC-4f65-9D91-7224C49458BB}"/>
                <c:ext xmlns:c16="http://schemas.microsoft.com/office/drawing/2014/chart" uri="{C3380CC4-5D6E-409C-BE32-E72D297353CC}">
                  <c16:uniqueId val="{00000006-D54E-404A-BCC3-DCEE9538B371}"/>
                </c:ext>
              </c:extLst>
            </c:dLbl>
            <c:dLbl>
              <c:idx val="7"/>
              <c:layout>
                <c:manualLayout>
                  <c:x val="1.7835251964592392E-2"/>
                  <c:y val="-7.4189403073198126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54E-404A-BCC3-DCEE9538B371}"/>
                </c:ext>
              </c:extLst>
            </c:dLbl>
            <c:dLbl>
              <c:idx val="8"/>
              <c:layout>
                <c:manualLayout>
                  <c:x val="-0.18317675268236791"/>
                  <c:y val="-9.671275967630695E-2"/>
                </c:manualLayout>
              </c:layout>
              <c:tx>
                <c:rich>
                  <a:bodyPr/>
                  <a:lstStyle/>
                  <a:p>
                    <a:r>
                      <a:rPr lang="ja-JP" altLang="en-US"/>
                      <a:t>積立金</a:t>
                    </a:r>
                    <a:r>
                      <a:rPr lang="ja-JP" altLang="en-US" baseline="0"/>
                      <a:t> </a:t>
                    </a:r>
                  </a:p>
                  <a:p>
                    <a:r>
                      <a:rPr lang="en-US" altLang="ja-JP"/>
                      <a:t>10.79%</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D54E-404A-BCC3-DCEE9538B371}"/>
                </c:ext>
              </c:extLst>
            </c:dLbl>
            <c:dLbl>
              <c:idx val="9"/>
              <c:layout>
                <c:manualLayout>
                  <c:x val="-0.21391256048284593"/>
                  <c:y val="-0.18985973634203118"/>
                </c:manualLayout>
              </c:layout>
              <c:tx>
                <c:rich>
                  <a:bodyPr/>
                  <a:lstStyle/>
                  <a:p>
                    <a:pPr>
                      <a:defRPr sz="800" b="0" i="0" u="none" strike="noStrike" baseline="0">
                        <a:solidFill>
                          <a:srgbClr val="000000"/>
                        </a:solidFill>
                        <a:latin typeface="ＭＳ Ｐ明朝"/>
                        <a:ea typeface="ＭＳ Ｐ明朝"/>
                        <a:cs typeface="ＭＳ Ｐ明朝"/>
                      </a:defRPr>
                    </a:pPr>
                    <a:r>
                      <a:rPr lang="ja-JP" altLang="en-US"/>
                      <a:t>投資及び出資金・貸付金　　　　　　　　　　　　　　　　
</a:t>
                    </a:r>
                    <a:r>
                      <a:rPr lang="en-US" altLang="ja-JP"/>
                      <a:t>0.09%</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54E-404A-BCC3-DCEE9538B371}"/>
                </c:ext>
              </c:extLst>
            </c:dLbl>
            <c:dLbl>
              <c:idx val="10"/>
              <c:layout>
                <c:manualLayout>
                  <c:x val="9.7637795275590748E-3"/>
                  <c:y val="3.126472548974469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D54E-404A-BCC3-DCEE9538B371}"/>
                </c:ext>
              </c:extLst>
            </c:dLbl>
            <c:numFmt formatCode="0.00%" sourceLinked="0"/>
            <c:spPr>
              <a:solidFill>
                <a:srgbClr val="FFFFFF"/>
              </a:solid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'170'!$L$23:$L$33</c:f>
              <c:strCache>
                <c:ptCount val="11"/>
                <c:pt idx="0">
                  <c:v>人件費</c:v>
                </c:pt>
                <c:pt idx="1">
                  <c:v>物件費</c:v>
                </c:pt>
                <c:pt idx="2">
                  <c:v>維持補修費</c:v>
                </c:pt>
                <c:pt idx="3">
                  <c:v>扶助費</c:v>
                </c:pt>
                <c:pt idx="4">
                  <c:v>補助費等</c:v>
                </c:pt>
                <c:pt idx="5">
                  <c:v>普通建設事業費</c:v>
                </c:pt>
                <c:pt idx="6">
                  <c:v>災害復旧事業費</c:v>
                </c:pt>
                <c:pt idx="7">
                  <c:v>公債費</c:v>
                </c:pt>
                <c:pt idx="8">
                  <c:v>積立金</c:v>
                </c:pt>
                <c:pt idx="9">
                  <c:v>投資及び出資金・貸付金　　　　　　　　　　　　　　　　</c:v>
                </c:pt>
                <c:pt idx="10">
                  <c:v>繰出金</c:v>
                </c:pt>
              </c:strCache>
            </c:strRef>
          </c:cat>
          <c:val>
            <c:numRef>
              <c:f>'170'!$M$23:$M$33</c:f>
              <c:numCache>
                <c:formatCode>#,##0.00;[Red]#,##0.00</c:formatCode>
                <c:ptCount val="11"/>
                <c:pt idx="0">
                  <c:v>9.9600000000000009</c:v>
                </c:pt>
                <c:pt idx="1">
                  <c:v>10.62</c:v>
                </c:pt>
                <c:pt idx="2">
                  <c:v>0.1</c:v>
                </c:pt>
                <c:pt idx="3">
                  <c:v>26.1</c:v>
                </c:pt>
                <c:pt idx="4">
                  <c:v>8.11</c:v>
                </c:pt>
                <c:pt idx="5">
                  <c:v>14.48</c:v>
                </c:pt>
                <c:pt idx="6">
                  <c:v>0.06</c:v>
                </c:pt>
                <c:pt idx="7">
                  <c:v>6.93</c:v>
                </c:pt>
                <c:pt idx="8">
                  <c:v>10.79</c:v>
                </c:pt>
                <c:pt idx="9">
                  <c:v>0.09</c:v>
                </c:pt>
                <c:pt idx="10">
                  <c:v>12.76</c:v>
                </c:pt>
              </c:numCache>
            </c:numRef>
          </c:val>
          <c:extLst>
            <c:ext xmlns:c16="http://schemas.microsoft.com/office/drawing/2014/chart" uri="{C3380CC4-5D6E-409C-BE32-E72D297353CC}">
              <c16:uniqueId val="{0000000B-D54E-404A-BCC3-DCEE9538B371}"/>
            </c:ext>
          </c:extLst>
        </c:ser>
        <c:dLbls>
          <c:showLegendKey val="0"/>
          <c:showVal val="0"/>
          <c:showCatName val="1"/>
          <c:showSerName val="0"/>
          <c:showPercent val="1"/>
          <c:showBubbleSize val="0"/>
          <c:showLeaderLines val="0"/>
        </c:dLbls>
        <c:firstSliceAng val="0"/>
        <c:holeSize val="35"/>
      </c:doughnutChart>
      <c:doughnutChart>
        <c:varyColors val="1"/>
        <c:ser>
          <c:idx val="1"/>
          <c:order val="1"/>
          <c:spPr>
            <a:solidFill>
              <a:srgbClr val="993366"/>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C-D54E-404A-BCC3-DCEE9538B371}"/>
              </c:ext>
            </c:extLst>
          </c:dPt>
          <c:dPt>
            <c:idx val="1"/>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D54E-404A-BCC3-DCEE9538B37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E-D54E-404A-BCC3-DCEE9538B371}"/>
              </c:ext>
            </c:extLst>
          </c:dPt>
          <c:dLbls>
            <c:dLbl>
              <c:idx val="0"/>
              <c:layout>
                <c:manualLayout>
                  <c:x val="-9.159158383890538E-2"/>
                  <c:y val="0.19667971560265729"/>
                </c:manualLayout>
              </c:layout>
              <c:tx>
                <c:rich>
                  <a:bodyPr/>
                  <a:lstStyle/>
                  <a:p>
                    <a:pPr>
                      <a:defRPr sz="900" b="0" i="0" u="none" strike="noStrike" baseline="0">
                        <a:solidFill>
                          <a:srgbClr val="000000"/>
                        </a:solidFill>
                        <a:latin typeface="ＭＳ Ｐ明朝"/>
                        <a:ea typeface="ＭＳ Ｐ明朝"/>
                        <a:cs typeface="ＭＳ Ｐ明朝"/>
                      </a:defRPr>
                    </a:pPr>
                    <a:r>
                      <a:rPr lang="en-US" altLang="ja-JP"/>
                      <a:t>54.89%</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54E-404A-BCC3-DCEE9538B371}"/>
                </c:ext>
              </c:extLst>
            </c:dLbl>
            <c:dLbl>
              <c:idx val="1"/>
              <c:layout>
                <c:manualLayout>
                  <c:x val="-6.8164646334260379E-2"/>
                  <c:y val="1.9123885506750243E-2"/>
                </c:manualLayout>
              </c:layout>
              <c:tx>
                <c:rich>
                  <a:bodyPr/>
                  <a:lstStyle/>
                  <a:p>
                    <a:pPr>
                      <a:defRPr sz="900" b="0" i="0" u="none" strike="noStrike" baseline="0">
                        <a:solidFill>
                          <a:srgbClr val="000000"/>
                        </a:solidFill>
                        <a:latin typeface="ＭＳ Ｐ明朝"/>
                        <a:ea typeface="ＭＳ Ｐ明朝"/>
                        <a:cs typeface="ＭＳ Ｐ明朝"/>
                      </a:defRPr>
                    </a:pPr>
                    <a:r>
                      <a:rPr lang="en-US" altLang="ja-JP"/>
                      <a:t>14.54%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4E-404A-BCC3-DCEE9538B371}"/>
                </c:ext>
              </c:extLst>
            </c:dLbl>
            <c:dLbl>
              <c:idx val="2"/>
              <c:layout>
                <c:manualLayout>
                  <c:x val="-5.9055039878584493E-2"/>
                  <c:y val="0.20334925998144388"/>
                </c:manualLayout>
              </c:layout>
              <c:tx>
                <c:rich>
                  <a:bodyPr/>
                  <a:lstStyle/>
                  <a:p>
                    <a:pPr>
                      <a:defRPr sz="900" b="0" i="0" u="none" strike="noStrike" baseline="0">
                        <a:solidFill>
                          <a:srgbClr val="000000"/>
                        </a:solidFill>
                        <a:latin typeface="ＭＳ Ｐ明朝"/>
                        <a:ea typeface="ＭＳ Ｐ明朝"/>
                        <a:cs typeface="ＭＳ Ｐ明朝"/>
                      </a:defRPr>
                    </a:pPr>
                    <a:r>
                      <a:rPr lang="en-US" altLang="ja-JP"/>
                      <a:t>30.57%</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54E-404A-BCC3-DCEE9538B371}"/>
                </c:ext>
              </c:extLst>
            </c:dLbl>
            <c:numFmt formatCode="0%" sourceLinked="0"/>
            <c:spPr>
              <a:noFill/>
              <a:ln w="25400">
                <a:noFill/>
              </a:ln>
            </c:spPr>
            <c:txPr>
              <a:bodyPr/>
              <a:lstStyle/>
              <a:p>
                <a:pPr>
                  <a:defRPr sz="1300" b="1" i="0" u="none" strike="noStrike"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'170'!$L$23:$L$33</c:f>
              <c:strCache>
                <c:ptCount val="11"/>
                <c:pt idx="0">
                  <c:v>人件費</c:v>
                </c:pt>
                <c:pt idx="1">
                  <c:v>物件費</c:v>
                </c:pt>
                <c:pt idx="2">
                  <c:v>維持補修費</c:v>
                </c:pt>
                <c:pt idx="3">
                  <c:v>扶助費</c:v>
                </c:pt>
                <c:pt idx="4">
                  <c:v>補助費等</c:v>
                </c:pt>
                <c:pt idx="5">
                  <c:v>普通建設事業費</c:v>
                </c:pt>
                <c:pt idx="6">
                  <c:v>災害復旧事業費</c:v>
                </c:pt>
                <c:pt idx="7">
                  <c:v>公債費</c:v>
                </c:pt>
                <c:pt idx="8">
                  <c:v>積立金</c:v>
                </c:pt>
                <c:pt idx="9">
                  <c:v>投資及び出資金・貸付金　　　　　　　　　　　　　　　　</c:v>
                </c:pt>
                <c:pt idx="10">
                  <c:v>繰出金</c:v>
                </c:pt>
              </c:strCache>
            </c:strRef>
          </c:cat>
          <c:val>
            <c:numRef>
              <c:f>'170'!$K$23:$K$25</c:f>
              <c:numCache>
                <c:formatCode>#,##0.00;[Red]#,##0.00</c:formatCode>
                <c:ptCount val="3"/>
                <c:pt idx="0">
                  <c:v>54.89</c:v>
                </c:pt>
                <c:pt idx="1">
                  <c:v>14.54</c:v>
                </c:pt>
                <c:pt idx="2">
                  <c:v>30.57</c:v>
                </c:pt>
              </c:numCache>
            </c:numRef>
          </c:val>
          <c:extLst>
            <c:ext xmlns:c16="http://schemas.microsoft.com/office/drawing/2014/chart" uri="{C3380CC4-5D6E-409C-BE32-E72D297353CC}">
              <c16:uniqueId val="{0000000F-D54E-404A-BCC3-DCEE9538B371}"/>
            </c:ext>
          </c:extLst>
        </c:ser>
        <c:dLbls>
          <c:showLegendKey val="0"/>
          <c:showVal val="0"/>
          <c:showCatName val="1"/>
          <c:showSerName val="0"/>
          <c:showPercent val="1"/>
          <c:showBubbleSize val="0"/>
          <c:showLeaderLines val="0"/>
        </c:dLbls>
        <c:firstSliceAng val="0"/>
        <c:holeSize val="75"/>
      </c:doughnutChart>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625050067939797E-2"/>
          <c:y val="9.2000000000000026E-2"/>
          <c:w val="0.90781319260650073"/>
          <c:h val="0.83000000000000063"/>
        </c:manualLayout>
      </c:layout>
      <c:barChart>
        <c:barDir val="col"/>
        <c:grouping val="clustered"/>
        <c:varyColors val="0"/>
        <c:ser>
          <c:idx val="0"/>
          <c:order val="0"/>
          <c:tx>
            <c:strRef>
              <c:f>'171'!$K$1</c:f>
              <c:strCache>
                <c:ptCount val="1"/>
                <c:pt idx="0">
                  <c:v>歳入</c:v>
                </c:pt>
              </c:strCache>
            </c:strRef>
          </c:tx>
          <c:spPr>
            <a:pattFill prst="ltUpDiag">
              <a:fgClr>
                <a:srgbClr val="000000"/>
              </a:fgClr>
              <a:bgClr>
                <a:srgbClr val="FFFFFF"/>
              </a:bgClr>
            </a:pattFill>
            <a:ln w="12700">
              <a:solidFill>
                <a:srgbClr val="000000"/>
              </a:solidFill>
              <a:prstDash val="solid"/>
            </a:ln>
          </c:spPr>
          <c:invertIfNegative val="0"/>
          <c:dLbls>
            <c:delete val="1"/>
          </c:dLbls>
          <c:cat>
            <c:strRef>
              <c:f>'171'!$J$2:$J$13</c:f>
              <c:strCache>
                <c:ptCount val="12"/>
                <c:pt idx="0">
                  <c:v>平成18</c:v>
                </c:pt>
                <c:pt idx="1">
                  <c:v>19</c:v>
                </c:pt>
                <c:pt idx="2">
                  <c:v>20</c:v>
                </c:pt>
                <c:pt idx="3">
                  <c:v>21</c:v>
                </c:pt>
                <c:pt idx="4">
                  <c:v>22</c:v>
                </c:pt>
                <c:pt idx="5">
                  <c:v>23</c:v>
                </c:pt>
                <c:pt idx="6">
                  <c:v>24</c:v>
                </c:pt>
                <c:pt idx="7">
                  <c:v>25</c:v>
                </c:pt>
                <c:pt idx="8">
                  <c:v>26</c:v>
                </c:pt>
                <c:pt idx="9">
                  <c:v>27</c:v>
                </c:pt>
                <c:pt idx="10">
                  <c:v>28</c:v>
                </c:pt>
                <c:pt idx="11">
                  <c:v>29</c:v>
                </c:pt>
              </c:strCache>
            </c:strRef>
          </c:cat>
          <c:val>
            <c:numRef>
              <c:f>'171'!$K$2:$K$13</c:f>
              <c:numCache>
                <c:formatCode>General</c:formatCode>
                <c:ptCount val="12"/>
                <c:pt idx="0">
                  <c:v>96.400019999999998</c:v>
                </c:pt>
                <c:pt idx="1">
                  <c:v>96.02861</c:v>
                </c:pt>
                <c:pt idx="2">
                  <c:v>104.26778</c:v>
                </c:pt>
                <c:pt idx="3">
                  <c:v>111.90326</c:v>
                </c:pt>
                <c:pt idx="4">
                  <c:v>122.69728000000001</c:v>
                </c:pt>
                <c:pt idx="5">
                  <c:v>113.71464</c:v>
                </c:pt>
                <c:pt idx="6">
                  <c:v>123.87282</c:v>
                </c:pt>
                <c:pt idx="7">
                  <c:v>132.33422999999999</c:v>
                </c:pt>
                <c:pt idx="8">
                  <c:v>140.73973000000001</c:v>
                </c:pt>
                <c:pt idx="9">
                  <c:v>163.04086000000001</c:v>
                </c:pt>
                <c:pt idx="10">
                  <c:v>159.17559</c:v>
                </c:pt>
                <c:pt idx="11">
                  <c:v>173.93765999999999</c:v>
                </c:pt>
              </c:numCache>
            </c:numRef>
          </c:val>
          <c:extLst>
            <c:ext xmlns:c16="http://schemas.microsoft.com/office/drawing/2014/chart" uri="{C3380CC4-5D6E-409C-BE32-E72D297353CC}">
              <c16:uniqueId val="{00000000-3C33-44F1-9927-1AF983E1C461}"/>
            </c:ext>
          </c:extLst>
        </c:ser>
        <c:ser>
          <c:idx val="1"/>
          <c:order val="1"/>
          <c:tx>
            <c:strRef>
              <c:f>'171'!$L$1</c:f>
              <c:strCache>
                <c:ptCount val="1"/>
                <c:pt idx="0">
                  <c:v>歳出</c:v>
                </c:pt>
              </c:strCache>
            </c:strRef>
          </c:tx>
          <c:spPr>
            <a:solidFill>
              <a:srgbClr val="FFFFFF"/>
            </a:solidFill>
            <a:ln w="12700">
              <a:solidFill>
                <a:srgbClr val="000000"/>
              </a:solidFill>
              <a:prstDash val="solid"/>
            </a:ln>
          </c:spPr>
          <c:invertIfNegative val="0"/>
          <c:dLbls>
            <c:delete val="1"/>
          </c:dLbls>
          <c:cat>
            <c:strRef>
              <c:f>'171'!$J$2:$J$13</c:f>
              <c:strCache>
                <c:ptCount val="12"/>
                <c:pt idx="0">
                  <c:v>平成18</c:v>
                </c:pt>
                <c:pt idx="1">
                  <c:v>19</c:v>
                </c:pt>
                <c:pt idx="2">
                  <c:v>20</c:v>
                </c:pt>
                <c:pt idx="3">
                  <c:v>21</c:v>
                </c:pt>
                <c:pt idx="4">
                  <c:v>22</c:v>
                </c:pt>
                <c:pt idx="5">
                  <c:v>23</c:v>
                </c:pt>
                <c:pt idx="6">
                  <c:v>24</c:v>
                </c:pt>
                <c:pt idx="7">
                  <c:v>25</c:v>
                </c:pt>
                <c:pt idx="8">
                  <c:v>26</c:v>
                </c:pt>
                <c:pt idx="9">
                  <c:v>27</c:v>
                </c:pt>
                <c:pt idx="10">
                  <c:v>28</c:v>
                </c:pt>
                <c:pt idx="11">
                  <c:v>29</c:v>
                </c:pt>
              </c:strCache>
            </c:strRef>
          </c:cat>
          <c:val>
            <c:numRef>
              <c:f>'171'!$L$2:$L$13</c:f>
              <c:numCache>
                <c:formatCode>General</c:formatCode>
                <c:ptCount val="12"/>
                <c:pt idx="0">
                  <c:v>94.658420000000007</c:v>
                </c:pt>
                <c:pt idx="1">
                  <c:v>94.204400000000007</c:v>
                </c:pt>
                <c:pt idx="2">
                  <c:v>102.35388</c:v>
                </c:pt>
                <c:pt idx="3">
                  <c:v>109.06553</c:v>
                </c:pt>
                <c:pt idx="4">
                  <c:v>119.96531</c:v>
                </c:pt>
                <c:pt idx="5">
                  <c:v>110.79378</c:v>
                </c:pt>
                <c:pt idx="6">
                  <c:v>119.5639</c:v>
                </c:pt>
                <c:pt idx="7">
                  <c:v>129.91997000000001</c:v>
                </c:pt>
                <c:pt idx="8">
                  <c:v>129.54848999999999</c:v>
                </c:pt>
                <c:pt idx="9">
                  <c:v>149.98015000000001</c:v>
                </c:pt>
                <c:pt idx="10">
                  <c:v>143.0615</c:v>
                </c:pt>
                <c:pt idx="11">
                  <c:v>165.39223999999999</c:v>
                </c:pt>
              </c:numCache>
            </c:numRef>
          </c:val>
          <c:extLst>
            <c:ext xmlns:c16="http://schemas.microsoft.com/office/drawing/2014/chart" uri="{C3380CC4-5D6E-409C-BE32-E72D297353CC}">
              <c16:uniqueId val="{00000001-3C33-44F1-9927-1AF983E1C461}"/>
            </c:ext>
          </c:extLst>
        </c:ser>
        <c:dLbls>
          <c:showLegendKey val="0"/>
          <c:showVal val="1"/>
          <c:showCatName val="0"/>
          <c:showSerName val="0"/>
          <c:showPercent val="0"/>
          <c:showBubbleSize val="0"/>
        </c:dLbls>
        <c:gapWidth val="40"/>
        <c:axId val="108783872"/>
        <c:axId val="111944832"/>
      </c:barChart>
      <c:catAx>
        <c:axId val="108783872"/>
        <c:scaling>
          <c:orientation val="minMax"/>
        </c:scaling>
        <c:delete val="0"/>
        <c:axPos val="b"/>
        <c:title>
          <c:tx>
            <c:rich>
              <a:bodyPr/>
              <a:lstStyle/>
              <a:p>
                <a:pPr>
                  <a:defRPr sz="850" b="0" i="0" u="none" strike="noStrike" baseline="0">
                    <a:solidFill>
                      <a:srgbClr val="000000"/>
                    </a:solidFill>
                    <a:latin typeface="ＭＳ Ｐ明朝"/>
                    <a:ea typeface="ＭＳ Ｐ明朝"/>
                    <a:cs typeface="ＭＳ Ｐ明朝"/>
                  </a:defRPr>
                </a:pPr>
                <a:r>
                  <a:rPr lang="ja-JP" altLang="en-US"/>
                  <a:t>年</a:t>
                </a:r>
              </a:p>
            </c:rich>
          </c:tx>
          <c:layout>
            <c:manualLayout>
              <c:xMode val="edge"/>
              <c:yMode val="edge"/>
              <c:x val="0.97031324029025257"/>
              <c:y val="0.92800000000000005"/>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850" b="0" i="0" u="none" strike="noStrike" baseline="0">
                <a:solidFill>
                  <a:srgbClr val="000000"/>
                </a:solidFill>
                <a:latin typeface="ＭＳ Ｐ明朝"/>
                <a:ea typeface="ＭＳ Ｐ明朝"/>
                <a:cs typeface="ＭＳ Ｐ明朝"/>
              </a:defRPr>
            </a:pPr>
            <a:endParaRPr lang="ja-JP"/>
          </a:p>
        </c:txPr>
        <c:crossAx val="111944832"/>
        <c:crosses val="autoZero"/>
        <c:auto val="1"/>
        <c:lblAlgn val="ctr"/>
        <c:lblOffset val="100"/>
        <c:tickLblSkip val="1"/>
        <c:tickMarkSkip val="1"/>
        <c:noMultiLvlLbl val="0"/>
      </c:catAx>
      <c:valAx>
        <c:axId val="111944832"/>
        <c:scaling>
          <c:orientation val="minMax"/>
        </c:scaling>
        <c:delete val="0"/>
        <c:axPos val="l"/>
        <c:title>
          <c:tx>
            <c:rich>
              <a:bodyPr rot="0" vert="horz"/>
              <a:lstStyle/>
              <a:p>
                <a:pPr algn="ctr">
                  <a:defRPr sz="850" b="0" i="0" u="none" strike="noStrike" baseline="0">
                    <a:solidFill>
                      <a:srgbClr val="000000"/>
                    </a:solidFill>
                    <a:latin typeface="ＭＳ Ｐ明朝"/>
                    <a:ea typeface="ＭＳ Ｐ明朝"/>
                    <a:cs typeface="ＭＳ Ｐ明朝"/>
                  </a:defRPr>
                </a:pPr>
                <a:r>
                  <a:rPr lang="ja-JP" altLang="en-US"/>
                  <a:t>億円</a:t>
                </a:r>
              </a:p>
            </c:rich>
          </c:tx>
          <c:layout>
            <c:manualLayout>
              <c:xMode val="edge"/>
              <c:yMode val="edge"/>
              <c:x val="1.5625011920938049E-2"/>
              <c:y val="3.400000000000000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50" b="0" i="0" u="none" strike="noStrike" baseline="0">
                <a:solidFill>
                  <a:srgbClr val="000000"/>
                </a:solidFill>
                <a:latin typeface="ＭＳ Ｐ明朝"/>
                <a:ea typeface="ＭＳ Ｐ明朝"/>
                <a:cs typeface="ＭＳ Ｐ明朝"/>
              </a:defRPr>
            </a:pPr>
            <a:endParaRPr lang="ja-JP"/>
          </a:p>
        </c:txPr>
        <c:crossAx val="108783872"/>
        <c:crosses val="autoZero"/>
        <c:crossBetween val="between"/>
        <c:majorUnit val="5"/>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75" b="0" i="0" u="none" strike="noStrike" baseline="0">
                <a:solidFill>
                  <a:srgbClr val="000000"/>
                </a:solidFill>
                <a:latin typeface="ＭＳ Ｐ明朝"/>
                <a:ea typeface="ＭＳ Ｐ明朝"/>
                <a:cs typeface="ＭＳ Ｐ明朝"/>
              </a:defRPr>
            </a:pPr>
            <a:r>
              <a:rPr lang="ja-JP" altLang="en-US" sz="1375" b="0" i="0" u="none" strike="noStrike" baseline="0">
                <a:solidFill>
                  <a:srgbClr val="000000"/>
                </a:solidFill>
                <a:latin typeface="ＭＳ Ｐ明朝"/>
                <a:ea typeface="ＭＳ Ｐ明朝"/>
              </a:rPr>
              <a:t>総　　　額</a:t>
            </a:r>
            <a:endParaRPr lang="ja-JP" altLang="en-US" sz="1200" b="0" i="0" u="none" strike="noStrike" baseline="0">
              <a:solidFill>
                <a:srgbClr val="000000"/>
              </a:solidFill>
              <a:latin typeface="ＭＳ Ｐ明朝"/>
              <a:ea typeface="ＭＳ Ｐ明朝"/>
            </a:endParaRPr>
          </a:p>
          <a:p>
            <a:pPr>
              <a:defRPr sz="1375" b="0" i="0" u="none" strike="noStrike" baseline="0">
                <a:solidFill>
                  <a:srgbClr val="000000"/>
                </a:solidFill>
                <a:latin typeface="ＭＳ Ｐ明朝"/>
                <a:ea typeface="ＭＳ Ｐ明朝"/>
                <a:cs typeface="ＭＳ Ｐ明朝"/>
              </a:defRPr>
            </a:pPr>
            <a:endParaRPr lang="ja-JP" altLang="en-US" sz="1200" b="0" i="0" u="none" strike="noStrike" baseline="0">
              <a:solidFill>
                <a:srgbClr val="000000"/>
              </a:solidFill>
              <a:latin typeface="ＭＳ Ｐ明朝"/>
              <a:ea typeface="ＭＳ Ｐ明朝"/>
            </a:endParaRPr>
          </a:p>
          <a:p>
            <a:pPr>
              <a:defRPr sz="1375" b="0" i="0" u="none" strike="noStrike" baseline="0">
                <a:solidFill>
                  <a:srgbClr val="000000"/>
                </a:solidFill>
                <a:latin typeface="ＭＳ Ｐ明朝"/>
                <a:ea typeface="ＭＳ Ｐ明朝"/>
                <a:cs typeface="ＭＳ Ｐ明朝"/>
              </a:defRPr>
            </a:pPr>
            <a:r>
              <a:rPr lang="ja-JP" altLang="en-US" sz="1200" b="0" i="0" u="none" strike="noStrike" baseline="0">
                <a:solidFill>
                  <a:srgbClr val="000000"/>
                </a:solidFill>
                <a:latin typeface="ＭＳ Ｐ明朝"/>
                <a:ea typeface="ＭＳ Ｐ明朝"/>
              </a:rPr>
              <a:t>３</a:t>
            </a:r>
            <a:r>
              <a:rPr lang="en-US" altLang="ja-JP" sz="1200" b="0" i="0" u="none" strike="noStrike" baseline="0">
                <a:solidFill>
                  <a:srgbClr val="000000"/>
                </a:solidFill>
                <a:latin typeface="ＭＳ Ｐ明朝"/>
                <a:ea typeface="ＭＳ Ｐ明朝"/>
              </a:rPr>
              <a:t>,</a:t>
            </a:r>
            <a:r>
              <a:rPr lang="ja-JP" altLang="en-US" sz="1200" b="0" i="0" u="none" strike="noStrike" baseline="0">
                <a:solidFill>
                  <a:srgbClr val="000000"/>
                </a:solidFill>
                <a:latin typeface="ＭＳ Ｐ明朝"/>
                <a:ea typeface="ＭＳ Ｐ明朝"/>
              </a:rPr>
              <a:t>９８４</a:t>
            </a:r>
            <a:r>
              <a:rPr lang="en-US" altLang="ja-JP" sz="1200" b="0" i="0" u="none" strike="noStrike" baseline="0">
                <a:solidFill>
                  <a:srgbClr val="000000"/>
                </a:solidFill>
                <a:latin typeface="ＭＳ Ｐ明朝"/>
                <a:ea typeface="ＭＳ Ｐ明朝"/>
              </a:rPr>
              <a:t>,</a:t>
            </a:r>
            <a:r>
              <a:rPr lang="ja-JP" altLang="en-US" sz="1200" b="0" i="0" u="none" strike="noStrike" baseline="0">
                <a:solidFill>
                  <a:srgbClr val="000000"/>
                </a:solidFill>
                <a:latin typeface="ＭＳ Ｐ明朝"/>
                <a:ea typeface="ＭＳ Ｐ明朝"/>
              </a:rPr>
              <a:t>１５２千円</a:t>
            </a:r>
          </a:p>
        </c:rich>
      </c:tx>
      <c:layout>
        <c:manualLayout>
          <c:xMode val="edge"/>
          <c:yMode val="edge"/>
          <c:x val="0.41516639388980092"/>
          <c:y val="0.45145960624575698"/>
        </c:manualLayout>
      </c:layout>
      <c:overlay val="0"/>
      <c:spPr>
        <a:noFill/>
        <a:ln w="25400">
          <a:noFill/>
        </a:ln>
      </c:spPr>
    </c:title>
    <c:autoTitleDeleted val="0"/>
    <c:plotArea>
      <c:layout>
        <c:manualLayout>
          <c:layoutTarget val="inner"/>
          <c:xMode val="edge"/>
          <c:yMode val="edge"/>
          <c:x val="0.18712493180578291"/>
          <c:y val="0.10862186014935506"/>
          <c:w val="0.66721222040370975"/>
          <c:h val="0.83027834351663277"/>
        </c:manualLayout>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0-1F1C-473D-B0C2-9E01B1CA92AA}"/>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F1C-473D-B0C2-9E01B1CA92AA}"/>
              </c:ext>
            </c:extLst>
          </c:dPt>
          <c:dPt>
            <c:idx val="2"/>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2-1F1C-473D-B0C2-9E01B1CA92AA}"/>
              </c:ext>
            </c:extLst>
          </c:dPt>
          <c:dPt>
            <c:idx val="3"/>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F1C-473D-B0C2-9E01B1CA92AA}"/>
              </c:ext>
            </c:extLst>
          </c:dPt>
          <c:dPt>
            <c:idx val="4"/>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4-1F1C-473D-B0C2-9E01B1CA92A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1F1C-473D-B0C2-9E01B1CA92AA}"/>
              </c:ext>
            </c:extLst>
          </c:dPt>
          <c:dLbls>
            <c:dLbl>
              <c:idx val="1"/>
              <c:layout>
                <c:manualLayout>
                  <c:x val="1.0976025705461143E-2"/>
                  <c:y val="2.255079622175538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F1C-473D-B0C2-9E01B1CA92AA}"/>
                </c:ext>
              </c:extLst>
            </c:dLbl>
            <c:dLbl>
              <c:idx val="2"/>
              <c:layout>
                <c:manualLayout>
                  <c:x val="-3.8336018145031382E-2"/>
                  <c:y val="-0.1115067541200934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1F1C-473D-B0C2-9E01B1CA92AA}"/>
                </c:ext>
              </c:extLst>
            </c:dLbl>
            <c:dLbl>
              <c:idx val="3"/>
              <c:layout>
                <c:manualLayout>
                  <c:x val="-0.26512554179500081"/>
                  <c:y val="-0.1650898322027465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F1C-473D-B0C2-9E01B1CA92AA}"/>
                </c:ext>
              </c:extLst>
            </c:dLbl>
            <c:dLbl>
              <c:idx val="4"/>
              <c:layout>
                <c:manualLayout>
                  <c:x val="-0.15616703394890696"/>
                  <c:y val="-0.191433840627355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1F1C-473D-B0C2-9E01B1CA92AA}"/>
                </c:ext>
              </c:extLst>
            </c:dLbl>
            <c:dLbl>
              <c:idx val="5"/>
              <c:layout>
                <c:manualLayout>
                  <c:x val="1.2935036148304746E-2"/>
                  <c:y val="-0.2204048730161277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F1C-473D-B0C2-9E01B1CA92AA}"/>
                </c:ext>
              </c:extLst>
            </c:dLbl>
            <c:numFmt formatCode="0.0%" sourceLinked="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'171'!$J$30:$J$34</c:f>
              <c:strCache>
                <c:ptCount val="5"/>
                <c:pt idx="0">
                  <c:v>個人町民税</c:v>
                </c:pt>
                <c:pt idx="1">
                  <c:v>法人町民税</c:v>
                </c:pt>
                <c:pt idx="2">
                  <c:v>固定資産税</c:v>
                </c:pt>
                <c:pt idx="3">
                  <c:v>軽自動車税</c:v>
                </c:pt>
                <c:pt idx="4">
                  <c:v>町たばこ消費税</c:v>
                </c:pt>
              </c:strCache>
            </c:strRef>
          </c:cat>
          <c:val>
            <c:numRef>
              <c:f>'171'!$K$30:$K$34</c:f>
              <c:numCache>
                <c:formatCode>General</c:formatCode>
                <c:ptCount val="5"/>
                <c:pt idx="0">
                  <c:v>36.901579056220747</c:v>
                </c:pt>
                <c:pt idx="1">
                  <c:v>5.5404261684795157</c:v>
                </c:pt>
                <c:pt idx="2">
                  <c:v>47.775913167971503</c:v>
                </c:pt>
                <c:pt idx="3">
                  <c:v>3.156380579857395</c:v>
                </c:pt>
                <c:pt idx="4">
                  <c:v>6.6257010274708401</c:v>
                </c:pt>
              </c:numCache>
            </c:numRef>
          </c:val>
          <c:extLst>
            <c:ext xmlns:c16="http://schemas.microsoft.com/office/drawing/2014/chart" uri="{C3380CC4-5D6E-409C-BE32-E72D297353CC}">
              <c16:uniqueId val="{00000006-1F1C-473D-B0C2-9E01B1CA92AA}"/>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noFill/>
    <a:ln w="9525">
      <a:noFill/>
    </a:ln>
  </c:spPr>
  <c:txPr>
    <a:bodyPr/>
    <a:lstStyle/>
    <a:p>
      <a:pPr>
        <a:defRPr sz="1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66676</xdr:rowOff>
    </xdr:from>
    <xdr:to>
      <xdr:col>8</xdr:col>
      <xdr:colOff>828675</xdr:colOff>
      <xdr:row>29</xdr:row>
      <xdr:rowOff>19051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2</xdr:row>
      <xdr:rowOff>123825</xdr:rowOff>
    </xdr:from>
    <xdr:to>
      <xdr:col>1</xdr:col>
      <xdr:colOff>28575</xdr:colOff>
      <xdr:row>6</xdr:row>
      <xdr:rowOff>133350</xdr:rowOff>
    </xdr:to>
    <xdr:sp macro="" textlink="">
      <xdr:nvSpPr>
        <xdr:cNvPr id="3" name="Text Box 3"/>
        <xdr:cNvSpPr txBox="1">
          <a:spLocks noChangeArrowheads="1"/>
        </xdr:cNvSpPr>
      </xdr:nvSpPr>
      <xdr:spPr bwMode="auto">
        <a:xfrm>
          <a:off x="114300" y="485775"/>
          <a:ext cx="600075" cy="7334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入</a:t>
          </a:r>
        </a:p>
      </xdr:txBody>
    </xdr:sp>
    <xdr:clientData/>
  </xdr:twoCellAnchor>
  <xdr:twoCellAnchor>
    <xdr:from>
      <xdr:col>7</xdr:col>
      <xdr:colOff>571500</xdr:colOff>
      <xdr:row>2</xdr:row>
      <xdr:rowOff>57150</xdr:rowOff>
    </xdr:from>
    <xdr:to>
      <xdr:col>8</xdr:col>
      <xdr:colOff>542925</xdr:colOff>
      <xdr:row>3</xdr:row>
      <xdr:rowOff>76200</xdr:rowOff>
    </xdr:to>
    <xdr:sp macro="" textlink="">
      <xdr:nvSpPr>
        <xdr:cNvPr id="4" name="Text Box 4"/>
        <xdr:cNvSpPr txBox="1">
          <a:spLocks noChangeArrowheads="1"/>
        </xdr:cNvSpPr>
      </xdr:nvSpPr>
      <xdr:spPr bwMode="auto">
        <a:xfrm>
          <a:off x="5372100" y="419100"/>
          <a:ext cx="657225" cy="20002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明朝"/>
              <a:ea typeface="ＭＳ Ｐ明朝"/>
            </a:rPr>
            <a:t>単位：千円</a:t>
          </a:r>
        </a:p>
      </xdr:txBody>
    </xdr:sp>
    <xdr:clientData/>
  </xdr:twoCellAnchor>
  <xdr:twoCellAnchor>
    <xdr:from>
      <xdr:col>6</xdr:col>
      <xdr:colOff>400051</xdr:colOff>
      <xdr:row>23</xdr:row>
      <xdr:rowOff>9525</xdr:rowOff>
    </xdr:from>
    <xdr:to>
      <xdr:col>8</xdr:col>
      <xdr:colOff>228601</xdr:colOff>
      <xdr:row>26</xdr:row>
      <xdr:rowOff>142875</xdr:rowOff>
    </xdr:to>
    <xdr:grpSp>
      <xdr:nvGrpSpPr>
        <xdr:cNvPr id="5" name="Group 12"/>
        <xdr:cNvGrpSpPr>
          <a:grpSpLocks/>
        </xdr:cNvGrpSpPr>
      </xdr:nvGrpSpPr>
      <xdr:grpSpPr bwMode="auto">
        <a:xfrm>
          <a:off x="4514851" y="4171950"/>
          <a:ext cx="1200150" cy="676275"/>
          <a:chOff x="439" y="612"/>
          <a:chExt cx="101" cy="71"/>
        </a:xfrm>
      </xdr:grpSpPr>
      <xdr:sp macro="" textlink="">
        <xdr:nvSpPr>
          <xdr:cNvPr id="6" name="Rectangle 6"/>
          <xdr:cNvSpPr>
            <a:spLocks noChangeArrowheads="1"/>
          </xdr:cNvSpPr>
        </xdr:nvSpPr>
        <xdr:spPr bwMode="auto">
          <a:xfrm>
            <a:off x="439" y="612"/>
            <a:ext cx="101" cy="71"/>
          </a:xfrm>
          <a:prstGeom prst="rect">
            <a:avLst/>
          </a:prstGeom>
          <a:solidFill>
            <a:srgbClr val="FFFFFF"/>
          </a:solidFill>
          <a:ln w="9525">
            <a:solidFill>
              <a:srgbClr val="000000"/>
            </a:solidFill>
            <a:miter lim="800000"/>
            <a:headEnd/>
            <a:tailEnd/>
          </a:ln>
        </xdr:spPr>
      </xdr:sp>
      <xdr:sp macro="" textlink="">
        <xdr:nvSpPr>
          <xdr:cNvPr id="7" name="Text Box 7"/>
          <xdr:cNvSpPr txBox="1">
            <a:spLocks noChangeArrowheads="1"/>
          </xdr:cNvSpPr>
        </xdr:nvSpPr>
        <xdr:spPr bwMode="auto">
          <a:xfrm>
            <a:off x="497" y="629"/>
            <a:ext cx="35" cy="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予算</a:t>
            </a:r>
          </a:p>
        </xdr:txBody>
      </xdr:sp>
      <xdr:sp macro="" textlink="">
        <xdr:nvSpPr>
          <xdr:cNvPr id="8" name="Text Box 8"/>
          <xdr:cNvSpPr txBox="1">
            <a:spLocks noChangeArrowheads="1"/>
          </xdr:cNvSpPr>
        </xdr:nvSpPr>
        <xdr:spPr bwMode="auto">
          <a:xfrm>
            <a:off x="497" y="648"/>
            <a:ext cx="35" cy="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決算</a:t>
            </a:r>
          </a:p>
        </xdr:txBody>
      </xdr:sp>
      <xdr:sp macro="" textlink="">
        <xdr:nvSpPr>
          <xdr:cNvPr id="9" name="Rectangle 9" descr="50%"/>
          <xdr:cNvSpPr>
            <a:spLocks noChangeArrowheads="1"/>
          </xdr:cNvSpPr>
        </xdr:nvSpPr>
        <xdr:spPr bwMode="auto">
          <a:xfrm>
            <a:off x="451" y="630"/>
            <a:ext cx="38" cy="12"/>
          </a:xfrm>
          <a:prstGeom prst="rect">
            <a:avLst/>
          </a:prstGeom>
          <a:pattFill prst="pct50">
            <a:fgClr>
              <a:srgbClr val="000000"/>
            </a:fgClr>
            <a:bgClr>
              <a:srgbClr val="FFFFFF"/>
            </a:bgClr>
          </a:pattFill>
          <a:ln w="9525">
            <a:solidFill>
              <a:srgbClr val="000000"/>
            </a:solidFill>
            <a:miter lim="800000"/>
            <a:headEnd/>
            <a:tailEnd/>
          </a:ln>
        </xdr:spPr>
      </xdr:sp>
      <xdr:sp macro="" textlink="">
        <xdr:nvSpPr>
          <xdr:cNvPr id="10" name="Rectangle 10" descr="20%"/>
          <xdr:cNvSpPr>
            <a:spLocks noChangeArrowheads="1"/>
          </xdr:cNvSpPr>
        </xdr:nvSpPr>
        <xdr:spPr bwMode="auto">
          <a:xfrm>
            <a:off x="451" y="652"/>
            <a:ext cx="38" cy="12"/>
          </a:xfrm>
          <a:prstGeom prst="rect">
            <a:avLst/>
          </a:prstGeom>
          <a:pattFill prst="pct20">
            <a:fgClr>
              <a:srgbClr val="000000"/>
            </a:fgClr>
            <a:bgClr>
              <a:srgbClr val="FFFFFF"/>
            </a:bgClr>
          </a:pattFill>
          <a:ln w="9525">
            <a:solidFill>
              <a:srgbClr val="000000"/>
            </a:solidFill>
            <a:miter lim="800000"/>
            <a:headEnd/>
            <a:tailEnd/>
          </a:ln>
        </xdr:spPr>
      </xdr:sp>
    </xdr:grpSp>
    <xdr:clientData/>
  </xdr:twoCellAnchor>
  <xdr:twoCellAnchor>
    <xdr:from>
      <xdr:col>0</xdr:col>
      <xdr:colOff>0</xdr:colOff>
      <xdr:row>30</xdr:row>
      <xdr:rowOff>66676</xdr:rowOff>
    </xdr:from>
    <xdr:to>
      <xdr:col>8</xdr:col>
      <xdr:colOff>857250</xdr:colOff>
      <xdr:row>57</xdr:row>
      <xdr:rowOff>38101</xdr:rowOff>
    </xdr:to>
    <xdr:graphicFrame macro="">
      <xdr:nvGraphicFramePr>
        <xdr:cNvPr id="1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0</xdr:rowOff>
    </xdr:from>
    <xdr:to>
      <xdr:col>3</xdr:col>
      <xdr:colOff>0</xdr:colOff>
      <xdr:row>3</xdr:row>
      <xdr:rowOff>0</xdr:rowOff>
    </xdr:to>
    <xdr:sp macro="" textlink="">
      <xdr:nvSpPr>
        <xdr:cNvPr id="2" name="Line 1"/>
        <xdr:cNvSpPr>
          <a:spLocks noChangeShapeType="1"/>
        </xdr:cNvSpPr>
      </xdr:nvSpPr>
      <xdr:spPr bwMode="auto">
        <a:xfrm>
          <a:off x="9525" y="323850"/>
          <a:ext cx="2085975" cy="361950"/>
        </a:xfrm>
        <a:prstGeom prst="line">
          <a:avLst/>
        </a:prstGeom>
        <a:noFill/>
        <a:ln w="952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0.00735</cdr:x>
      <cdr:y>0.95048</cdr:y>
    </cdr:from>
    <cdr:to>
      <cdr:x>0.59427</cdr:x>
      <cdr:y>1</cdr:y>
    </cdr:to>
    <cdr:sp macro="" textlink="">
      <cdr:nvSpPr>
        <cdr:cNvPr id="5121" name="Text Box 1"/>
        <cdr:cNvSpPr txBox="1">
          <a:spLocks xmlns:a="http://schemas.openxmlformats.org/drawingml/2006/main" noChangeArrowheads="1"/>
        </cdr:cNvSpPr>
      </cdr:nvSpPr>
      <cdr:spPr bwMode="auto">
        <a:xfrm xmlns:a="http://schemas.openxmlformats.org/drawingml/2006/main">
          <a:off x="46417" y="4599088"/>
          <a:ext cx="3706434" cy="2396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歳入合計　予算　</a:t>
          </a:r>
          <a:r>
            <a:rPr lang="en-US" altLang="ja-JP" sz="1200" b="0" i="0" u="none" strike="noStrike" baseline="0">
              <a:solidFill>
                <a:srgbClr val="000000"/>
              </a:solidFill>
              <a:latin typeface="ＭＳ Ｐゴシック"/>
              <a:ea typeface="ＭＳ Ｐゴシック"/>
            </a:rPr>
            <a:t>18,003,815</a:t>
          </a:r>
          <a:r>
            <a:rPr lang="ja-JP" altLang="en-US" sz="1200" b="0" i="0" u="none" strike="noStrike" baseline="0">
              <a:solidFill>
                <a:srgbClr val="000000"/>
              </a:solidFill>
              <a:latin typeface="ＭＳ Ｐゴシック"/>
              <a:ea typeface="ＭＳ Ｐゴシック"/>
            </a:rPr>
            <a:t>　決算　</a:t>
          </a:r>
          <a:r>
            <a:rPr lang="en-US" altLang="ja-JP" sz="1200" b="0" i="0" u="none" strike="noStrike" baseline="0">
              <a:solidFill>
                <a:srgbClr val="000000"/>
              </a:solidFill>
              <a:latin typeface="ＭＳ Ｐゴシック"/>
              <a:ea typeface="ＭＳ Ｐゴシック"/>
            </a:rPr>
            <a:t>17,393,767</a:t>
          </a:r>
        </a:p>
      </cdr:txBody>
    </cdr:sp>
  </cdr:relSizeAnchor>
</c:userShapes>
</file>

<file path=xl/drawings/drawing3.xml><?xml version="1.0" encoding="utf-8"?>
<c:userShapes xmlns:c="http://schemas.openxmlformats.org/drawingml/2006/chart">
  <cdr:relSizeAnchor xmlns:cdr="http://schemas.openxmlformats.org/drawingml/2006/chartDrawing">
    <cdr:from>
      <cdr:x>0.0106</cdr:x>
      <cdr:y>0.94307</cdr:y>
    </cdr:from>
    <cdr:to>
      <cdr:x>0.82248</cdr:x>
      <cdr:y>0.98992</cdr:y>
    </cdr:to>
    <cdr:sp macro="" textlink="">
      <cdr:nvSpPr>
        <cdr:cNvPr id="6146" name="Text Box 2"/>
        <cdr:cNvSpPr txBox="1">
          <a:spLocks xmlns:a="http://schemas.openxmlformats.org/drawingml/2006/main" noChangeArrowheads="1"/>
        </cdr:cNvSpPr>
      </cdr:nvSpPr>
      <cdr:spPr bwMode="auto">
        <a:xfrm xmlns:a="http://schemas.openxmlformats.org/drawingml/2006/main">
          <a:off x="67131" y="4733880"/>
          <a:ext cx="5142549" cy="2351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歳出合計　予算　</a:t>
          </a:r>
          <a:r>
            <a:rPr lang="en-US" altLang="ja-JP" sz="1200" b="0" i="0" u="none" strike="noStrike" baseline="0">
              <a:solidFill>
                <a:srgbClr val="000000"/>
              </a:solidFill>
              <a:latin typeface="ＭＳ Ｐゴシック"/>
              <a:ea typeface="ＭＳ Ｐゴシック"/>
            </a:rPr>
            <a:t>18,003,815</a:t>
          </a:r>
          <a:r>
            <a:rPr lang="ja-JP" altLang="en-US" sz="1200" b="0" i="0" u="none" strike="noStrike" baseline="0">
              <a:solidFill>
                <a:srgbClr val="000000"/>
              </a:solidFill>
              <a:latin typeface="ＭＳ Ｐゴシック"/>
              <a:ea typeface="ＭＳ Ｐゴシック"/>
            </a:rPr>
            <a:t>　　決算　</a:t>
          </a:r>
          <a:r>
            <a:rPr lang="en-US" altLang="ja-JP" sz="1200" b="0" i="0" u="none" strike="noStrike" baseline="0">
              <a:solidFill>
                <a:srgbClr val="000000"/>
              </a:solidFill>
              <a:latin typeface="ＭＳ Ｐゴシック"/>
              <a:ea typeface="ＭＳ Ｐゴシック"/>
            </a:rPr>
            <a:t>16,539,225</a:t>
          </a:r>
        </a:p>
      </cdr:txBody>
    </cdr:sp>
  </cdr:relSizeAnchor>
  <cdr:relSizeAnchor xmlns:cdr="http://schemas.openxmlformats.org/drawingml/2006/chartDrawing">
    <cdr:from>
      <cdr:x>0.71841</cdr:x>
      <cdr:y>0.77065</cdr:y>
    </cdr:from>
    <cdr:to>
      <cdr:x>0.91393</cdr:x>
      <cdr:y>0.90333</cdr:y>
    </cdr:to>
    <cdr:grpSp>
      <cdr:nvGrpSpPr>
        <cdr:cNvPr id="6147" name="Group 3"/>
        <cdr:cNvGrpSpPr>
          <a:grpSpLocks xmlns:a="http://schemas.openxmlformats.org/drawingml/2006/main"/>
        </cdr:cNvGrpSpPr>
      </cdr:nvGrpSpPr>
      <cdr:grpSpPr bwMode="auto">
        <a:xfrm xmlns:a="http://schemas.openxmlformats.org/drawingml/2006/main">
          <a:off x="4557342" y="3743625"/>
          <a:ext cx="1240310" cy="644526"/>
          <a:chOff x="439" y="612"/>
          <a:chExt cx="101" cy="71"/>
        </a:xfrm>
      </cdr:grpSpPr>
      <cdr:sp macro="" textlink="">
        <cdr:nvSpPr>
          <cdr:cNvPr id="6148" name="Rectangle 4"/>
          <cdr:cNvSpPr>
            <a:spLocks xmlns:a="http://schemas.openxmlformats.org/drawingml/2006/main" noChangeArrowheads="1"/>
          </cdr:cNvSpPr>
        </cdr:nvSpPr>
        <cdr:spPr bwMode="auto">
          <a:xfrm xmlns:a="http://schemas.openxmlformats.org/drawingml/2006/main">
            <a:off x="439" y="612"/>
            <a:ext cx="101" cy="71"/>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sp>
      <cdr:sp macro="" textlink="">
        <cdr:nvSpPr>
          <cdr:cNvPr id="6149" name="Text Box 5"/>
          <cdr:cNvSpPr txBox="1">
            <a:spLocks xmlns:a="http://schemas.openxmlformats.org/drawingml/2006/main" noChangeArrowheads="1"/>
          </cdr:cNvSpPr>
        </cdr:nvSpPr>
        <cdr:spPr bwMode="auto">
          <a:xfrm xmlns:a="http://schemas.openxmlformats.org/drawingml/2006/main">
            <a:off x="497" y="629"/>
            <a:ext cx="35" cy="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Ｐ明朝"/>
                <a:ea typeface="ＭＳ Ｐ明朝"/>
              </a:rPr>
              <a:t>予算</a:t>
            </a:r>
          </a:p>
        </cdr:txBody>
      </cdr:sp>
      <cdr:sp macro="" textlink="">
        <cdr:nvSpPr>
          <cdr:cNvPr id="6150" name="Text Box 6"/>
          <cdr:cNvSpPr txBox="1">
            <a:spLocks xmlns:a="http://schemas.openxmlformats.org/drawingml/2006/main" noChangeArrowheads="1"/>
          </cdr:cNvSpPr>
        </cdr:nvSpPr>
        <cdr:spPr bwMode="auto">
          <a:xfrm xmlns:a="http://schemas.openxmlformats.org/drawingml/2006/main">
            <a:off x="497" y="648"/>
            <a:ext cx="35" cy="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Ｐ明朝"/>
                <a:ea typeface="ＭＳ Ｐ明朝"/>
              </a:rPr>
              <a:t>決算</a:t>
            </a:r>
          </a:p>
        </cdr:txBody>
      </cdr:sp>
      <cdr:sp macro="" textlink="">
        <cdr:nvSpPr>
          <cdr:cNvPr id="6151" name="Rectangle 7" descr="50%"/>
          <cdr:cNvSpPr>
            <a:spLocks xmlns:a="http://schemas.openxmlformats.org/drawingml/2006/main" noChangeArrowheads="1"/>
          </cdr:cNvSpPr>
        </cdr:nvSpPr>
        <cdr:spPr bwMode="auto">
          <a:xfrm xmlns:a="http://schemas.openxmlformats.org/drawingml/2006/main">
            <a:off x="451" y="630"/>
            <a:ext cx="38" cy="12"/>
          </a:xfrm>
          <a:prstGeom xmlns:a="http://schemas.openxmlformats.org/drawingml/2006/main" prst="rect">
            <a:avLst/>
          </a:prstGeom>
          <a:pattFill xmlns:a="http://schemas.openxmlformats.org/drawingml/2006/main" prst="pct50">
            <a:fgClr>
              <a:srgbClr val="000000"/>
            </a:fgClr>
            <a:bgClr>
              <a:srgbClr val="FFFFFF"/>
            </a:bgClr>
          </a:pattFill>
          <a:ln xmlns:a="http://schemas.openxmlformats.org/drawingml/2006/main" w="9525">
            <a:solidFill>
              <a:srgbClr val="000000"/>
            </a:solidFill>
            <a:miter lim="800000"/>
            <a:headEnd/>
            <a:tailEnd/>
          </a:ln>
        </cdr:spPr>
      </cdr:sp>
      <cdr:sp macro="" textlink="">
        <cdr:nvSpPr>
          <cdr:cNvPr id="6152" name="Rectangle 8" descr="20%"/>
          <cdr:cNvSpPr>
            <a:spLocks xmlns:a="http://schemas.openxmlformats.org/drawingml/2006/main" noChangeArrowheads="1"/>
          </cdr:cNvSpPr>
        </cdr:nvSpPr>
        <cdr:spPr bwMode="auto">
          <a:xfrm xmlns:a="http://schemas.openxmlformats.org/drawingml/2006/main">
            <a:off x="451" y="652"/>
            <a:ext cx="38" cy="12"/>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9525">
            <a:solidFill>
              <a:srgbClr val="000000"/>
            </a:solidFill>
            <a:miter lim="800000"/>
            <a:headEnd/>
            <a:tailEnd/>
          </a:ln>
        </cdr:spPr>
      </cdr:sp>
    </cdr:grpSp>
  </cdr:relSizeAnchor>
  <cdr:relSizeAnchor xmlns:cdr="http://schemas.openxmlformats.org/drawingml/2006/chartDrawing">
    <cdr:from>
      <cdr:x>0.88439</cdr:x>
      <cdr:y>0.00947</cdr:y>
    </cdr:from>
    <cdr:to>
      <cdr:x>0.99249</cdr:x>
      <cdr:y>0.05288</cdr:y>
    </cdr:to>
    <cdr:sp macro="" textlink="">
      <cdr:nvSpPr>
        <cdr:cNvPr id="6153" name="Text Box 9"/>
        <cdr:cNvSpPr txBox="1">
          <a:spLocks xmlns:a="http://schemas.openxmlformats.org/drawingml/2006/main" noChangeArrowheads="1"/>
        </cdr:cNvSpPr>
      </cdr:nvSpPr>
      <cdr:spPr bwMode="auto">
        <a:xfrm xmlns:a="http://schemas.openxmlformats.org/drawingml/2006/main">
          <a:off x="5613438" y="50800"/>
          <a:ext cx="685762" cy="2183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明朝"/>
              <a:ea typeface="ＭＳ Ｐ明朝"/>
            </a:rPr>
            <a:t>単位：千円</a:t>
          </a:r>
        </a:p>
      </cdr:txBody>
    </cdr:sp>
  </cdr:relSizeAnchor>
  <cdr:relSizeAnchor xmlns:cdr="http://schemas.openxmlformats.org/drawingml/2006/chartDrawing">
    <cdr:from>
      <cdr:x>0.01957</cdr:x>
      <cdr:y>0.05313</cdr:y>
    </cdr:from>
    <cdr:to>
      <cdr:x>0.11487</cdr:x>
      <cdr:y>0.1061</cdr:y>
    </cdr:to>
    <cdr:sp macro="" textlink="">
      <cdr:nvSpPr>
        <cdr:cNvPr id="6154" name="Text Box 10"/>
        <cdr:cNvSpPr txBox="1">
          <a:spLocks xmlns:a="http://schemas.openxmlformats.org/drawingml/2006/main" noChangeArrowheads="1"/>
        </cdr:cNvSpPr>
      </cdr:nvSpPr>
      <cdr:spPr bwMode="auto">
        <a:xfrm xmlns:a="http://schemas.openxmlformats.org/drawingml/2006/main">
          <a:off x="127343" y="270361"/>
          <a:ext cx="604533" cy="2664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歳　　出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923925</xdr:colOff>
      <xdr:row>29</xdr:row>
      <xdr:rowOff>133350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31</xdr:row>
      <xdr:rowOff>0</xdr:rowOff>
    </xdr:from>
    <xdr:to>
      <xdr:col>9</xdr:col>
      <xdr:colOff>57150</xdr:colOff>
      <xdr:row>58</xdr:row>
      <xdr:rowOff>152400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552450</xdr:colOff>
      <xdr:row>43</xdr:row>
      <xdr:rowOff>114300</xdr:rowOff>
    </xdr:from>
    <xdr:to>
      <xdr:col>5</xdr:col>
      <xdr:colOff>342900</xdr:colOff>
      <xdr:row>47</xdr:row>
      <xdr:rowOff>142875</xdr:rowOff>
    </xdr:to>
    <xdr:sp macro="" textlink="">
      <xdr:nvSpPr>
        <xdr:cNvPr id="4" name="Text Box 3"/>
        <xdr:cNvSpPr txBox="1">
          <a:spLocks noChangeArrowheads="1"/>
        </xdr:cNvSpPr>
      </xdr:nvSpPr>
      <xdr:spPr bwMode="auto">
        <a:xfrm>
          <a:off x="2609850" y="7896225"/>
          <a:ext cx="1162050" cy="752475"/>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決算総額</a:t>
          </a:r>
        </a:p>
        <a:p>
          <a:pPr algn="ctr" rtl="0">
            <a:defRPr sz="1000"/>
          </a:pPr>
          <a:endParaRPr lang="ja-JP" altLang="en-US" sz="1200" b="1" i="0" u="none" strike="noStrike" baseline="0">
            <a:solidFill>
              <a:srgbClr val="000000"/>
            </a:solidFill>
            <a:latin typeface="ＭＳ Ｐ明朝"/>
            <a:ea typeface="ＭＳ Ｐ明朝"/>
          </a:endParaRPr>
        </a:p>
        <a:p>
          <a:pPr algn="ctr" rtl="0">
            <a:defRPr sz="1000"/>
          </a:pPr>
          <a:r>
            <a:rPr lang="en-US" altLang="ja-JP" sz="1200" b="1" i="0" u="none" strike="noStrike" baseline="0">
              <a:solidFill>
                <a:srgbClr val="000000"/>
              </a:solidFill>
              <a:latin typeface="ＭＳ Ｐ明朝"/>
              <a:ea typeface="ＭＳ Ｐ明朝"/>
            </a:rPr>
            <a:t>16,857,864</a:t>
          </a:r>
          <a:r>
            <a:rPr lang="ja-JP" altLang="en-US" sz="1200" b="1" i="0" u="none" strike="noStrike" baseline="0">
              <a:solidFill>
                <a:srgbClr val="000000"/>
              </a:solidFill>
              <a:latin typeface="ＭＳ Ｐ明朝"/>
              <a:ea typeface="ＭＳ Ｐ明朝"/>
            </a:rPr>
            <a:t>千円</a:t>
          </a:r>
        </a:p>
      </xdr:txBody>
    </xdr:sp>
    <xdr:clientData/>
  </xdr:twoCellAnchor>
  <xdr:twoCellAnchor>
    <xdr:from>
      <xdr:col>6</xdr:col>
      <xdr:colOff>285748</xdr:colOff>
      <xdr:row>38</xdr:row>
      <xdr:rowOff>133350</xdr:rowOff>
    </xdr:from>
    <xdr:to>
      <xdr:col>7</xdr:col>
      <xdr:colOff>380999</xdr:colOff>
      <xdr:row>44</xdr:row>
      <xdr:rowOff>9523</xdr:rowOff>
    </xdr:to>
    <xdr:sp macro="" textlink="">
      <xdr:nvSpPr>
        <xdr:cNvPr id="5" name="Line 4"/>
        <xdr:cNvSpPr>
          <a:spLocks noChangeShapeType="1"/>
        </xdr:cNvSpPr>
      </xdr:nvSpPr>
      <xdr:spPr bwMode="auto">
        <a:xfrm flipH="1">
          <a:off x="4400548" y="7010400"/>
          <a:ext cx="781051" cy="962023"/>
        </a:xfrm>
        <a:prstGeom prst="line">
          <a:avLst/>
        </a:prstGeom>
        <a:noFill/>
        <a:ln w="9525">
          <a:solidFill>
            <a:srgbClr val="000000"/>
          </a:solidFill>
          <a:round/>
          <a:headEnd/>
          <a:tailEnd/>
        </a:ln>
      </xdr:spPr>
    </xdr:sp>
    <xdr:clientData/>
  </xdr:twoCellAnchor>
  <xdr:twoCellAnchor>
    <xdr:from>
      <xdr:col>3</xdr:col>
      <xdr:colOff>485775</xdr:colOff>
      <xdr:row>12</xdr:row>
      <xdr:rowOff>0</xdr:rowOff>
    </xdr:from>
    <xdr:to>
      <xdr:col>5</xdr:col>
      <xdr:colOff>342900</xdr:colOff>
      <xdr:row>16</xdr:row>
      <xdr:rowOff>66675</xdr:rowOff>
    </xdr:to>
    <xdr:sp macro="" textlink="">
      <xdr:nvSpPr>
        <xdr:cNvPr id="6" name="Text Box 17"/>
        <xdr:cNvSpPr txBox="1">
          <a:spLocks noChangeArrowheads="1"/>
        </xdr:cNvSpPr>
      </xdr:nvSpPr>
      <xdr:spPr bwMode="auto">
        <a:xfrm>
          <a:off x="2543175" y="2171700"/>
          <a:ext cx="1228725" cy="790575"/>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決算総額</a:t>
          </a:r>
        </a:p>
        <a:p>
          <a:pPr algn="ctr" rtl="0">
            <a:defRPr sz="1000"/>
          </a:pPr>
          <a:endParaRPr lang="ja-JP" altLang="en-US" sz="1200" b="1" i="0" u="none" strike="noStrike" baseline="0">
            <a:solidFill>
              <a:srgbClr val="000000"/>
            </a:solidFill>
            <a:latin typeface="ＭＳ Ｐ明朝"/>
            <a:ea typeface="ＭＳ Ｐ明朝"/>
          </a:endParaRPr>
        </a:p>
        <a:p>
          <a:pPr algn="ctr" rtl="0">
            <a:defRPr sz="1000"/>
          </a:pPr>
          <a:r>
            <a:rPr lang="en-US" altLang="ja-JP" sz="1200" b="1" i="0" u="none" strike="noStrike" baseline="0">
              <a:solidFill>
                <a:srgbClr val="000000"/>
              </a:solidFill>
              <a:latin typeface="ＭＳ Ｐ明朝"/>
              <a:ea typeface="ＭＳ Ｐ明朝"/>
            </a:rPr>
            <a:t>17,715,286</a:t>
          </a:r>
          <a:r>
            <a:rPr lang="ja-JP" altLang="en-US" sz="1200" b="1" i="0" u="none" strike="noStrike" baseline="0">
              <a:solidFill>
                <a:srgbClr val="000000"/>
              </a:solidFill>
              <a:latin typeface="ＭＳ Ｐ明朝"/>
              <a:ea typeface="ＭＳ Ｐ明朝"/>
            </a:rPr>
            <a:t>千円</a:t>
          </a:r>
        </a:p>
      </xdr:txBody>
    </xdr:sp>
    <xdr:clientData/>
  </xdr:twoCellAnchor>
  <xdr:twoCellAnchor>
    <xdr:from>
      <xdr:col>6</xdr:col>
      <xdr:colOff>352425</xdr:colOff>
      <xdr:row>39</xdr:row>
      <xdr:rowOff>95250</xdr:rowOff>
    </xdr:from>
    <xdr:to>
      <xdr:col>6</xdr:col>
      <xdr:colOff>571500</xdr:colOff>
      <xdr:row>40</xdr:row>
      <xdr:rowOff>133350</xdr:rowOff>
    </xdr:to>
    <xdr:sp macro="" textlink="">
      <xdr:nvSpPr>
        <xdr:cNvPr id="7" name="Text Box 18"/>
        <xdr:cNvSpPr txBox="1">
          <a:spLocks noChangeArrowheads="1"/>
        </xdr:cNvSpPr>
      </xdr:nvSpPr>
      <xdr:spPr bwMode="auto">
        <a:xfrm>
          <a:off x="4467225" y="71532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消</a:t>
          </a:r>
        </a:p>
      </xdr:txBody>
    </xdr:sp>
    <xdr:clientData/>
  </xdr:twoCellAnchor>
  <xdr:twoCellAnchor>
    <xdr:from>
      <xdr:col>6</xdr:col>
      <xdr:colOff>619125</xdr:colOff>
      <xdr:row>42</xdr:row>
      <xdr:rowOff>0</xdr:rowOff>
    </xdr:from>
    <xdr:to>
      <xdr:col>7</xdr:col>
      <xdr:colOff>152400</xdr:colOff>
      <xdr:row>43</xdr:row>
      <xdr:rowOff>38100</xdr:rowOff>
    </xdr:to>
    <xdr:sp macro="" textlink="">
      <xdr:nvSpPr>
        <xdr:cNvPr id="8" name="Text Box 19"/>
        <xdr:cNvSpPr txBox="1">
          <a:spLocks noChangeArrowheads="1"/>
        </xdr:cNvSpPr>
      </xdr:nvSpPr>
      <xdr:spPr bwMode="auto">
        <a:xfrm>
          <a:off x="4733925" y="760095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7</xdr:col>
      <xdr:colOff>28575</xdr:colOff>
      <xdr:row>45</xdr:row>
      <xdr:rowOff>9525</xdr:rowOff>
    </xdr:from>
    <xdr:to>
      <xdr:col>7</xdr:col>
      <xdr:colOff>247650</xdr:colOff>
      <xdr:row>46</xdr:row>
      <xdr:rowOff>47625</xdr:rowOff>
    </xdr:to>
    <xdr:sp macro="" textlink="">
      <xdr:nvSpPr>
        <xdr:cNvPr id="9" name="Text Box 20"/>
        <xdr:cNvSpPr txBox="1">
          <a:spLocks noChangeArrowheads="1"/>
        </xdr:cNvSpPr>
      </xdr:nvSpPr>
      <xdr:spPr bwMode="auto">
        <a:xfrm>
          <a:off x="4829175" y="81534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的</a:t>
          </a:r>
        </a:p>
      </xdr:txBody>
    </xdr:sp>
    <xdr:clientData/>
  </xdr:twoCellAnchor>
  <xdr:twoCellAnchor>
    <xdr:from>
      <xdr:col>6</xdr:col>
      <xdr:colOff>628650</xdr:colOff>
      <xdr:row>48</xdr:row>
      <xdr:rowOff>0</xdr:rowOff>
    </xdr:from>
    <xdr:to>
      <xdr:col>7</xdr:col>
      <xdr:colOff>161925</xdr:colOff>
      <xdr:row>49</xdr:row>
      <xdr:rowOff>38100</xdr:rowOff>
    </xdr:to>
    <xdr:sp macro="" textlink="">
      <xdr:nvSpPr>
        <xdr:cNvPr id="10" name="Text Box 21"/>
        <xdr:cNvSpPr txBox="1">
          <a:spLocks noChangeArrowheads="1"/>
        </xdr:cNvSpPr>
      </xdr:nvSpPr>
      <xdr:spPr bwMode="auto">
        <a:xfrm>
          <a:off x="4743450" y="86868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経</a:t>
          </a:r>
        </a:p>
      </xdr:txBody>
    </xdr:sp>
    <xdr:clientData/>
  </xdr:twoCellAnchor>
  <xdr:twoCellAnchor>
    <xdr:from>
      <xdr:col>6</xdr:col>
      <xdr:colOff>381000</xdr:colOff>
      <xdr:row>50</xdr:row>
      <xdr:rowOff>161925</xdr:rowOff>
    </xdr:from>
    <xdr:to>
      <xdr:col>6</xdr:col>
      <xdr:colOff>600075</xdr:colOff>
      <xdr:row>52</xdr:row>
      <xdr:rowOff>19050</xdr:rowOff>
    </xdr:to>
    <xdr:sp macro="" textlink="">
      <xdr:nvSpPr>
        <xdr:cNvPr id="11" name="Text Box 22"/>
        <xdr:cNvSpPr txBox="1">
          <a:spLocks noChangeArrowheads="1"/>
        </xdr:cNvSpPr>
      </xdr:nvSpPr>
      <xdr:spPr bwMode="auto">
        <a:xfrm>
          <a:off x="4495800" y="92106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3</xdr:col>
      <xdr:colOff>133351</xdr:colOff>
      <xdr:row>5</xdr:row>
      <xdr:rowOff>104775</xdr:rowOff>
    </xdr:from>
    <xdr:to>
      <xdr:col>3</xdr:col>
      <xdr:colOff>361951</xdr:colOff>
      <xdr:row>6</xdr:row>
      <xdr:rowOff>161925</xdr:rowOff>
    </xdr:to>
    <xdr:sp macro="" textlink="">
      <xdr:nvSpPr>
        <xdr:cNvPr id="12" name="Text Box 23"/>
        <xdr:cNvSpPr txBox="1">
          <a:spLocks noChangeArrowheads="1"/>
        </xdr:cNvSpPr>
      </xdr:nvSpPr>
      <xdr:spPr bwMode="auto">
        <a:xfrm>
          <a:off x="2190751" y="1009650"/>
          <a:ext cx="228600" cy="238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依</a:t>
          </a:r>
        </a:p>
      </xdr:txBody>
    </xdr:sp>
    <xdr:clientData/>
  </xdr:twoCellAnchor>
  <xdr:twoCellAnchor>
    <xdr:from>
      <xdr:col>2</xdr:col>
      <xdr:colOff>85725</xdr:colOff>
      <xdr:row>10</xdr:row>
      <xdr:rowOff>19050</xdr:rowOff>
    </xdr:from>
    <xdr:to>
      <xdr:col>2</xdr:col>
      <xdr:colOff>304800</xdr:colOff>
      <xdr:row>11</xdr:row>
      <xdr:rowOff>57150</xdr:rowOff>
    </xdr:to>
    <xdr:sp macro="" textlink="">
      <xdr:nvSpPr>
        <xdr:cNvPr id="13" name="Text Box 24"/>
        <xdr:cNvSpPr txBox="1">
          <a:spLocks noChangeArrowheads="1"/>
        </xdr:cNvSpPr>
      </xdr:nvSpPr>
      <xdr:spPr bwMode="auto">
        <a:xfrm>
          <a:off x="1457325" y="18288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存</a:t>
          </a:r>
        </a:p>
      </xdr:txBody>
    </xdr:sp>
    <xdr:clientData/>
  </xdr:twoCellAnchor>
  <xdr:twoCellAnchor>
    <xdr:from>
      <xdr:col>3</xdr:col>
      <xdr:colOff>438150</xdr:colOff>
      <xdr:row>36</xdr:row>
      <xdr:rowOff>28575</xdr:rowOff>
    </xdr:from>
    <xdr:to>
      <xdr:col>3</xdr:col>
      <xdr:colOff>666750</xdr:colOff>
      <xdr:row>37</xdr:row>
      <xdr:rowOff>85725</xdr:rowOff>
    </xdr:to>
    <xdr:sp macro="" textlink="">
      <xdr:nvSpPr>
        <xdr:cNvPr id="14" name="Text Box 25"/>
        <xdr:cNvSpPr txBox="1">
          <a:spLocks noChangeArrowheads="1"/>
        </xdr:cNvSpPr>
      </xdr:nvSpPr>
      <xdr:spPr bwMode="auto">
        <a:xfrm>
          <a:off x="2495550" y="6543675"/>
          <a:ext cx="228600" cy="238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そ</a:t>
          </a:r>
        </a:p>
      </xdr:txBody>
    </xdr:sp>
    <xdr:clientData/>
  </xdr:twoCellAnchor>
  <xdr:twoCellAnchor>
    <xdr:from>
      <xdr:col>2</xdr:col>
      <xdr:colOff>85725</xdr:colOff>
      <xdr:row>41</xdr:row>
      <xdr:rowOff>142875</xdr:rowOff>
    </xdr:from>
    <xdr:to>
      <xdr:col>2</xdr:col>
      <xdr:colOff>304800</xdr:colOff>
      <xdr:row>43</xdr:row>
      <xdr:rowOff>0</xdr:rowOff>
    </xdr:to>
    <xdr:sp macro="" textlink="">
      <xdr:nvSpPr>
        <xdr:cNvPr id="15" name="Text Box 26"/>
        <xdr:cNvSpPr txBox="1">
          <a:spLocks noChangeArrowheads="1"/>
        </xdr:cNvSpPr>
      </xdr:nvSpPr>
      <xdr:spPr bwMode="auto">
        <a:xfrm>
          <a:off x="1457325" y="756285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経</a:t>
          </a:r>
        </a:p>
      </xdr:txBody>
    </xdr:sp>
    <xdr:clientData/>
  </xdr:twoCellAnchor>
  <xdr:twoCellAnchor>
    <xdr:from>
      <xdr:col>3</xdr:col>
      <xdr:colOff>133350</xdr:colOff>
      <xdr:row>37</xdr:row>
      <xdr:rowOff>0</xdr:rowOff>
    </xdr:from>
    <xdr:to>
      <xdr:col>3</xdr:col>
      <xdr:colOff>352425</xdr:colOff>
      <xdr:row>38</xdr:row>
      <xdr:rowOff>38100</xdr:rowOff>
    </xdr:to>
    <xdr:sp macro="" textlink="">
      <xdr:nvSpPr>
        <xdr:cNvPr id="16" name="Text Box 27"/>
        <xdr:cNvSpPr txBox="1">
          <a:spLocks noChangeArrowheads="1"/>
        </xdr:cNvSpPr>
      </xdr:nvSpPr>
      <xdr:spPr bwMode="auto">
        <a:xfrm>
          <a:off x="2190750" y="66960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の</a:t>
          </a:r>
        </a:p>
      </xdr:txBody>
    </xdr:sp>
    <xdr:clientData/>
  </xdr:twoCellAnchor>
  <xdr:twoCellAnchor>
    <xdr:from>
      <xdr:col>2</xdr:col>
      <xdr:colOff>361950</xdr:colOff>
      <xdr:row>39</xdr:row>
      <xdr:rowOff>19050</xdr:rowOff>
    </xdr:from>
    <xdr:to>
      <xdr:col>2</xdr:col>
      <xdr:colOff>581025</xdr:colOff>
      <xdr:row>40</xdr:row>
      <xdr:rowOff>57150</xdr:rowOff>
    </xdr:to>
    <xdr:sp macro="" textlink="">
      <xdr:nvSpPr>
        <xdr:cNvPr id="17" name="Text Box 28"/>
        <xdr:cNvSpPr txBox="1">
          <a:spLocks noChangeArrowheads="1"/>
        </xdr:cNvSpPr>
      </xdr:nvSpPr>
      <xdr:spPr bwMode="auto">
        <a:xfrm>
          <a:off x="1733550" y="70770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他</a:t>
          </a:r>
        </a:p>
      </xdr:txBody>
    </xdr:sp>
    <xdr:clientData/>
  </xdr:twoCellAnchor>
  <xdr:twoCellAnchor>
    <xdr:from>
      <xdr:col>2</xdr:col>
      <xdr:colOff>0</xdr:colOff>
      <xdr:row>43</xdr:row>
      <xdr:rowOff>133350</xdr:rowOff>
    </xdr:from>
    <xdr:to>
      <xdr:col>2</xdr:col>
      <xdr:colOff>219075</xdr:colOff>
      <xdr:row>44</xdr:row>
      <xdr:rowOff>171450</xdr:rowOff>
    </xdr:to>
    <xdr:sp macro="" textlink="">
      <xdr:nvSpPr>
        <xdr:cNvPr id="18" name="Text Box 29"/>
        <xdr:cNvSpPr txBox="1">
          <a:spLocks noChangeArrowheads="1"/>
        </xdr:cNvSpPr>
      </xdr:nvSpPr>
      <xdr:spPr bwMode="auto">
        <a:xfrm>
          <a:off x="1371600" y="79152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2</xdr:col>
      <xdr:colOff>76200</xdr:colOff>
      <xdr:row>35</xdr:row>
      <xdr:rowOff>28575</xdr:rowOff>
    </xdr:from>
    <xdr:to>
      <xdr:col>3</xdr:col>
      <xdr:colOff>190500</xdr:colOff>
      <xdr:row>40</xdr:row>
      <xdr:rowOff>66675</xdr:rowOff>
    </xdr:to>
    <xdr:grpSp>
      <xdr:nvGrpSpPr>
        <xdr:cNvPr id="19" name="Group 30"/>
        <xdr:cNvGrpSpPr>
          <a:grpSpLocks/>
        </xdr:cNvGrpSpPr>
      </xdr:nvGrpSpPr>
      <xdr:grpSpPr bwMode="auto">
        <a:xfrm>
          <a:off x="1441450" y="6140450"/>
          <a:ext cx="796925" cy="911225"/>
          <a:chOff x="264" y="587"/>
          <a:chExt cx="53" cy="90"/>
        </a:xfrm>
      </xdr:grpSpPr>
      <xdr:sp macro="" textlink="">
        <xdr:nvSpPr>
          <xdr:cNvPr id="20" name="Line 31"/>
          <xdr:cNvSpPr>
            <a:spLocks noChangeShapeType="1"/>
          </xdr:cNvSpPr>
        </xdr:nvSpPr>
        <xdr:spPr bwMode="auto">
          <a:xfrm>
            <a:off x="264" y="587"/>
            <a:ext cx="12" cy="0"/>
          </a:xfrm>
          <a:prstGeom prst="line">
            <a:avLst/>
          </a:prstGeom>
          <a:noFill/>
          <a:ln w="9525">
            <a:solidFill>
              <a:srgbClr val="000000"/>
            </a:solidFill>
            <a:round/>
            <a:headEnd/>
            <a:tailEnd/>
          </a:ln>
        </xdr:spPr>
      </xdr:sp>
      <xdr:sp macro="" textlink="">
        <xdr:nvSpPr>
          <xdr:cNvPr id="21" name="Line 32"/>
          <xdr:cNvSpPr>
            <a:spLocks noChangeShapeType="1"/>
          </xdr:cNvSpPr>
        </xdr:nvSpPr>
        <xdr:spPr bwMode="auto">
          <a:xfrm>
            <a:off x="276" y="587"/>
            <a:ext cx="41" cy="90"/>
          </a:xfrm>
          <a:prstGeom prst="line">
            <a:avLst/>
          </a:prstGeom>
          <a:noFill/>
          <a:ln w="9525">
            <a:solidFill>
              <a:srgbClr val="000000"/>
            </a:solidFill>
            <a:round/>
            <a:headEnd/>
            <a:tailEnd/>
          </a:ln>
        </xdr:spPr>
      </xdr:sp>
    </xdr:grpSp>
    <xdr:clientData/>
  </xdr:twoCellAnchor>
  <xdr:twoCellAnchor>
    <xdr:from>
      <xdr:col>2</xdr:col>
      <xdr:colOff>276225</xdr:colOff>
      <xdr:row>50</xdr:row>
      <xdr:rowOff>19050</xdr:rowOff>
    </xdr:from>
    <xdr:to>
      <xdr:col>2</xdr:col>
      <xdr:colOff>495300</xdr:colOff>
      <xdr:row>51</xdr:row>
      <xdr:rowOff>57150</xdr:rowOff>
    </xdr:to>
    <xdr:sp macro="" textlink="">
      <xdr:nvSpPr>
        <xdr:cNvPr id="25" name="Text Box 36"/>
        <xdr:cNvSpPr txBox="1">
          <a:spLocks noChangeArrowheads="1"/>
        </xdr:cNvSpPr>
      </xdr:nvSpPr>
      <xdr:spPr bwMode="auto">
        <a:xfrm>
          <a:off x="1647825" y="90678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投</a:t>
          </a:r>
        </a:p>
      </xdr:txBody>
    </xdr:sp>
    <xdr:clientData/>
  </xdr:twoCellAnchor>
  <xdr:twoCellAnchor>
    <xdr:from>
      <xdr:col>3</xdr:col>
      <xdr:colOff>66675</xdr:colOff>
      <xdr:row>53</xdr:row>
      <xdr:rowOff>76200</xdr:rowOff>
    </xdr:from>
    <xdr:to>
      <xdr:col>3</xdr:col>
      <xdr:colOff>285750</xdr:colOff>
      <xdr:row>54</xdr:row>
      <xdr:rowOff>114300</xdr:rowOff>
    </xdr:to>
    <xdr:sp macro="" textlink="">
      <xdr:nvSpPr>
        <xdr:cNvPr id="26" name="Text Box 37"/>
        <xdr:cNvSpPr txBox="1">
          <a:spLocks noChangeArrowheads="1"/>
        </xdr:cNvSpPr>
      </xdr:nvSpPr>
      <xdr:spPr bwMode="auto">
        <a:xfrm>
          <a:off x="2124075" y="96678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経</a:t>
          </a:r>
        </a:p>
      </xdr:txBody>
    </xdr:sp>
    <xdr:clientData/>
  </xdr:twoCellAnchor>
  <xdr:twoCellAnchor>
    <xdr:from>
      <xdr:col>2</xdr:col>
      <xdr:colOff>533400</xdr:colOff>
      <xdr:row>52</xdr:row>
      <xdr:rowOff>47625</xdr:rowOff>
    </xdr:from>
    <xdr:to>
      <xdr:col>3</xdr:col>
      <xdr:colOff>95250</xdr:colOff>
      <xdr:row>53</xdr:row>
      <xdr:rowOff>85725</xdr:rowOff>
    </xdr:to>
    <xdr:sp macro="" textlink="">
      <xdr:nvSpPr>
        <xdr:cNvPr id="27" name="Text Box 38"/>
        <xdr:cNvSpPr txBox="1">
          <a:spLocks noChangeArrowheads="1"/>
        </xdr:cNvSpPr>
      </xdr:nvSpPr>
      <xdr:spPr bwMode="auto">
        <a:xfrm>
          <a:off x="1905000" y="9458325"/>
          <a:ext cx="247650"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的</a:t>
          </a:r>
        </a:p>
      </xdr:txBody>
    </xdr:sp>
    <xdr:clientData/>
  </xdr:twoCellAnchor>
  <xdr:twoCellAnchor>
    <xdr:from>
      <xdr:col>2</xdr:col>
      <xdr:colOff>400050</xdr:colOff>
      <xdr:row>51</xdr:row>
      <xdr:rowOff>57151</xdr:rowOff>
    </xdr:from>
    <xdr:to>
      <xdr:col>2</xdr:col>
      <xdr:colOff>619125</xdr:colOff>
      <xdr:row>52</xdr:row>
      <xdr:rowOff>95250</xdr:rowOff>
    </xdr:to>
    <xdr:sp macro="" textlink="">
      <xdr:nvSpPr>
        <xdr:cNvPr id="28" name="Text Box 39"/>
        <xdr:cNvSpPr txBox="1">
          <a:spLocks noChangeArrowheads="1"/>
        </xdr:cNvSpPr>
      </xdr:nvSpPr>
      <xdr:spPr bwMode="auto">
        <a:xfrm>
          <a:off x="1771650" y="9286876"/>
          <a:ext cx="219075" cy="21907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資</a:t>
          </a:r>
        </a:p>
      </xdr:txBody>
    </xdr:sp>
    <xdr:clientData/>
  </xdr:twoCellAnchor>
  <xdr:twoCellAnchor>
    <xdr:from>
      <xdr:col>3</xdr:col>
      <xdr:colOff>314325</xdr:colOff>
      <xdr:row>54</xdr:row>
      <xdr:rowOff>47625</xdr:rowOff>
    </xdr:from>
    <xdr:to>
      <xdr:col>3</xdr:col>
      <xdr:colOff>533400</xdr:colOff>
      <xdr:row>55</xdr:row>
      <xdr:rowOff>85725</xdr:rowOff>
    </xdr:to>
    <xdr:sp macro="" textlink="">
      <xdr:nvSpPr>
        <xdr:cNvPr id="29" name="Text Box 40"/>
        <xdr:cNvSpPr txBox="1">
          <a:spLocks noChangeArrowheads="1"/>
        </xdr:cNvSpPr>
      </xdr:nvSpPr>
      <xdr:spPr bwMode="auto">
        <a:xfrm>
          <a:off x="2371725" y="98202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費</a:t>
          </a:r>
        </a:p>
      </xdr:txBody>
    </xdr:sp>
    <xdr:clientData/>
  </xdr:twoCellAnchor>
  <xdr:twoCellAnchor>
    <xdr:from>
      <xdr:col>1</xdr:col>
      <xdr:colOff>676276</xdr:colOff>
      <xdr:row>15</xdr:row>
      <xdr:rowOff>152399</xdr:rowOff>
    </xdr:from>
    <xdr:to>
      <xdr:col>2</xdr:col>
      <xdr:colOff>180975</xdr:colOff>
      <xdr:row>17</xdr:row>
      <xdr:rowOff>152400</xdr:rowOff>
    </xdr:to>
    <xdr:sp macro="" textlink="">
      <xdr:nvSpPr>
        <xdr:cNvPr id="30" name="Text Box 41"/>
        <xdr:cNvSpPr txBox="1">
          <a:spLocks noChangeArrowheads="1"/>
        </xdr:cNvSpPr>
      </xdr:nvSpPr>
      <xdr:spPr bwMode="auto">
        <a:xfrm>
          <a:off x="1362076" y="2867024"/>
          <a:ext cx="190499" cy="361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財</a:t>
          </a:r>
        </a:p>
      </xdr:txBody>
    </xdr:sp>
    <xdr:clientData/>
  </xdr:twoCellAnchor>
  <xdr:twoCellAnchor>
    <xdr:from>
      <xdr:col>2</xdr:col>
      <xdr:colOff>428625</xdr:colOff>
      <xdr:row>21</xdr:row>
      <xdr:rowOff>1</xdr:rowOff>
    </xdr:from>
    <xdr:to>
      <xdr:col>3</xdr:col>
      <xdr:colOff>28575</xdr:colOff>
      <xdr:row>22</xdr:row>
      <xdr:rowOff>47625</xdr:rowOff>
    </xdr:to>
    <xdr:sp macro="" textlink="">
      <xdr:nvSpPr>
        <xdr:cNvPr id="31" name="Text Box 42"/>
        <xdr:cNvSpPr txBox="1">
          <a:spLocks noChangeArrowheads="1"/>
        </xdr:cNvSpPr>
      </xdr:nvSpPr>
      <xdr:spPr bwMode="auto">
        <a:xfrm flipV="1">
          <a:off x="1800225" y="3800476"/>
          <a:ext cx="285750" cy="2285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源</a:t>
          </a:r>
        </a:p>
      </xdr:txBody>
    </xdr:sp>
    <xdr:clientData/>
  </xdr:twoCellAnchor>
  <xdr:twoCellAnchor>
    <xdr:from>
      <xdr:col>4</xdr:col>
      <xdr:colOff>485775</xdr:colOff>
      <xdr:row>4</xdr:row>
      <xdr:rowOff>19050</xdr:rowOff>
    </xdr:from>
    <xdr:to>
      <xdr:col>5</xdr:col>
      <xdr:colOff>19050</xdr:colOff>
      <xdr:row>5</xdr:row>
      <xdr:rowOff>57150</xdr:rowOff>
    </xdr:to>
    <xdr:sp macro="" textlink="">
      <xdr:nvSpPr>
        <xdr:cNvPr id="32" name="Text Box 43"/>
        <xdr:cNvSpPr txBox="1">
          <a:spLocks noChangeArrowheads="1"/>
        </xdr:cNvSpPr>
      </xdr:nvSpPr>
      <xdr:spPr bwMode="auto">
        <a:xfrm>
          <a:off x="3228975" y="74295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自</a:t>
          </a:r>
        </a:p>
      </xdr:txBody>
    </xdr:sp>
    <xdr:clientData/>
  </xdr:twoCellAnchor>
  <xdr:twoCellAnchor>
    <xdr:from>
      <xdr:col>5</xdr:col>
      <xdr:colOff>266700</xdr:colOff>
      <xdr:row>5</xdr:row>
      <xdr:rowOff>0</xdr:rowOff>
    </xdr:from>
    <xdr:to>
      <xdr:col>5</xdr:col>
      <xdr:colOff>485775</xdr:colOff>
      <xdr:row>6</xdr:row>
      <xdr:rowOff>38100</xdr:rowOff>
    </xdr:to>
    <xdr:sp macro="" textlink="">
      <xdr:nvSpPr>
        <xdr:cNvPr id="33" name="Text Box 44"/>
        <xdr:cNvSpPr txBox="1">
          <a:spLocks noChangeArrowheads="1"/>
        </xdr:cNvSpPr>
      </xdr:nvSpPr>
      <xdr:spPr bwMode="auto">
        <a:xfrm>
          <a:off x="3695700" y="904875"/>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主</a:t>
          </a:r>
        </a:p>
      </xdr:txBody>
    </xdr:sp>
    <xdr:clientData/>
  </xdr:twoCellAnchor>
  <xdr:twoCellAnchor>
    <xdr:from>
      <xdr:col>6</xdr:col>
      <xdr:colOff>0</xdr:colOff>
      <xdr:row>6</xdr:row>
      <xdr:rowOff>95250</xdr:rowOff>
    </xdr:from>
    <xdr:to>
      <xdr:col>6</xdr:col>
      <xdr:colOff>219075</xdr:colOff>
      <xdr:row>7</xdr:row>
      <xdr:rowOff>133350</xdr:rowOff>
    </xdr:to>
    <xdr:sp macro="" textlink="">
      <xdr:nvSpPr>
        <xdr:cNvPr id="34" name="Text Box 45"/>
        <xdr:cNvSpPr txBox="1">
          <a:spLocks noChangeArrowheads="1"/>
        </xdr:cNvSpPr>
      </xdr:nvSpPr>
      <xdr:spPr bwMode="auto">
        <a:xfrm>
          <a:off x="4114800" y="11811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財</a:t>
          </a:r>
        </a:p>
      </xdr:txBody>
    </xdr:sp>
    <xdr:clientData/>
  </xdr:twoCellAnchor>
  <xdr:twoCellAnchor>
    <xdr:from>
      <xdr:col>6</xdr:col>
      <xdr:colOff>314325</xdr:colOff>
      <xdr:row>8</xdr:row>
      <xdr:rowOff>76200</xdr:rowOff>
    </xdr:from>
    <xdr:to>
      <xdr:col>6</xdr:col>
      <xdr:colOff>533400</xdr:colOff>
      <xdr:row>9</xdr:row>
      <xdr:rowOff>114300</xdr:rowOff>
    </xdr:to>
    <xdr:sp macro="" textlink="">
      <xdr:nvSpPr>
        <xdr:cNvPr id="35" name="Text Box 46"/>
        <xdr:cNvSpPr txBox="1">
          <a:spLocks noChangeArrowheads="1"/>
        </xdr:cNvSpPr>
      </xdr:nvSpPr>
      <xdr:spPr bwMode="auto">
        <a:xfrm>
          <a:off x="4429125" y="1524000"/>
          <a:ext cx="219075"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源</a:t>
          </a:r>
        </a:p>
      </xdr:txBody>
    </xdr:sp>
    <xdr:clientData/>
  </xdr:twoCellAnchor>
  <xdr:twoCellAnchor>
    <xdr:from>
      <xdr:col>5</xdr:col>
      <xdr:colOff>619125</xdr:colOff>
      <xdr:row>4</xdr:row>
      <xdr:rowOff>76200</xdr:rowOff>
    </xdr:from>
    <xdr:to>
      <xdr:col>7</xdr:col>
      <xdr:colOff>390525</xdr:colOff>
      <xdr:row>13</xdr:row>
      <xdr:rowOff>152400</xdr:rowOff>
    </xdr:to>
    <xdr:sp macro="" textlink="">
      <xdr:nvSpPr>
        <xdr:cNvPr id="36" name="Line 54"/>
        <xdr:cNvSpPr>
          <a:spLocks noChangeShapeType="1"/>
        </xdr:cNvSpPr>
      </xdr:nvSpPr>
      <xdr:spPr bwMode="auto">
        <a:xfrm flipH="1">
          <a:off x="4048125" y="800100"/>
          <a:ext cx="1143000" cy="1704975"/>
        </a:xfrm>
        <a:prstGeom prst="line">
          <a:avLst/>
        </a:prstGeom>
        <a:noFill/>
        <a:ln w="9525">
          <a:solidFill>
            <a:srgbClr val="000000"/>
          </a:solidFill>
          <a:round/>
          <a:headEnd/>
          <a:tailEnd/>
        </a:ln>
      </xdr:spPr>
    </xdr:sp>
    <xdr:clientData/>
  </xdr:twoCellAnchor>
  <xdr:twoCellAnchor>
    <xdr:from>
      <xdr:col>6</xdr:col>
      <xdr:colOff>381000</xdr:colOff>
      <xdr:row>6</xdr:row>
      <xdr:rowOff>95249</xdr:rowOff>
    </xdr:from>
    <xdr:to>
      <xdr:col>8</xdr:col>
      <xdr:colOff>38100</xdr:colOff>
      <xdr:row>14</xdr:row>
      <xdr:rowOff>19050</xdr:rowOff>
    </xdr:to>
    <xdr:sp macro="" textlink="">
      <xdr:nvSpPr>
        <xdr:cNvPr id="37" name="Line 55"/>
        <xdr:cNvSpPr>
          <a:spLocks noChangeShapeType="1"/>
        </xdr:cNvSpPr>
      </xdr:nvSpPr>
      <xdr:spPr bwMode="auto">
        <a:xfrm flipH="1">
          <a:off x="4495800" y="1181099"/>
          <a:ext cx="1028700" cy="1371601"/>
        </a:xfrm>
        <a:prstGeom prst="line">
          <a:avLst/>
        </a:prstGeom>
        <a:noFill/>
        <a:ln w="9525">
          <a:solidFill>
            <a:srgbClr val="000000"/>
          </a:solidFill>
          <a:round/>
          <a:headEnd/>
          <a:tailEnd/>
        </a:ln>
      </xdr:spPr>
    </xdr:sp>
    <xdr:clientData/>
  </xdr:twoCellAnchor>
  <xdr:twoCellAnchor>
    <xdr:from>
      <xdr:col>6</xdr:col>
      <xdr:colOff>285749</xdr:colOff>
      <xdr:row>12</xdr:row>
      <xdr:rowOff>152400</xdr:rowOff>
    </xdr:from>
    <xdr:to>
      <xdr:col>8</xdr:col>
      <xdr:colOff>200024</xdr:colOff>
      <xdr:row>16</xdr:row>
      <xdr:rowOff>133350</xdr:rowOff>
    </xdr:to>
    <xdr:sp macro="" textlink="">
      <xdr:nvSpPr>
        <xdr:cNvPr id="38" name="Line 56"/>
        <xdr:cNvSpPr>
          <a:spLocks noChangeShapeType="1"/>
        </xdr:cNvSpPr>
      </xdr:nvSpPr>
      <xdr:spPr bwMode="auto">
        <a:xfrm flipH="1">
          <a:off x="4400549" y="2324100"/>
          <a:ext cx="1285875" cy="704850"/>
        </a:xfrm>
        <a:prstGeom prst="line">
          <a:avLst/>
        </a:prstGeom>
        <a:noFill/>
        <a:ln w="9525">
          <a:solidFill>
            <a:srgbClr val="000000"/>
          </a:solidFill>
          <a:round/>
          <a:headEnd/>
          <a:tailEnd/>
        </a:ln>
      </xdr:spPr>
    </xdr:sp>
    <xdr:clientData/>
  </xdr:twoCellAnchor>
  <xdr:twoCellAnchor>
    <xdr:from>
      <xdr:col>5</xdr:col>
      <xdr:colOff>447673</xdr:colOff>
      <xdr:row>19</xdr:row>
      <xdr:rowOff>9525</xdr:rowOff>
    </xdr:from>
    <xdr:to>
      <xdr:col>7</xdr:col>
      <xdr:colOff>561974</xdr:colOff>
      <xdr:row>20</xdr:row>
      <xdr:rowOff>47626</xdr:rowOff>
    </xdr:to>
    <xdr:sp macro="" textlink="">
      <xdr:nvSpPr>
        <xdr:cNvPr id="39" name="Line 57"/>
        <xdr:cNvSpPr>
          <a:spLocks noChangeShapeType="1"/>
        </xdr:cNvSpPr>
      </xdr:nvSpPr>
      <xdr:spPr bwMode="auto">
        <a:xfrm flipH="1">
          <a:off x="3876673" y="3448050"/>
          <a:ext cx="1485901" cy="219076"/>
        </a:xfrm>
        <a:prstGeom prst="line">
          <a:avLst/>
        </a:prstGeom>
        <a:noFill/>
        <a:ln w="9525">
          <a:solidFill>
            <a:srgbClr val="000000"/>
          </a:solidFill>
          <a:round/>
          <a:headEnd/>
          <a:tailEnd/>
        </a:ln>
      </xdr:spPr>
    </xdr:sp>
    <xdr:clientData/>
  </xdr:twoCellAnchor>
  <xdr:twoCellAnchor>
    <xdr:from>
      <xdr:col>4</xdr:col>
      <xdr:colOff>533400</xdr:colOff>
      <xdr:row>21</xdr:row>
      <xdr:rowOff>152399</xdr:rowOff>
    </xdr:from>
    <xdr:to>
      <xdr:col>7</xdr:col>
      <xdr:colOff>152399</xdr:colOff>
      <xdr:row>24</xdr:row>
      <xdr:rowOff>133347</xdr:rowOff>
    </xdr:to>
    <xdr:sp macro="" textlink="">
      <xdr:nvSpPr>
        <xdr:cNvPr id="41" name="Line 60"/>
        <xdr:cNvSpPr>
          <a:spLocks noChangeShapeType="1"/>
        </xdr:cNvSpPr>
      </xdr:nvSpPr>
      <xdr:spPr bwMode="auto">
        <a:xfrm flipH="1" flipV="1">
          <a:off x="3276600" y="3952874"/>
          <a:ext cx="1676399" cy="523873"/>
        </a:xfrm>
        <a:prstGeom prst="line">
          <a:avLst/>
        </a:prstGeom>
        <a:noFill/>
        <a:ln w="9525">
          <a:solidFill>
            <a:srgbClr val="000000"/>
          </a:solidFill>
          <a:round/>
          <a:headEnd/>
          <a:tailEnd/>
        </a:ln>
      </xdr:spPr>
    </xdr:sp>
    <xdr:clientData/>
  </xdr:twoCellAnchor>
  <xdr:twoCellAnchor>
    <xdr:from>
      <xdr:col>4</xdr:col>
      <xdr:colOff>533399</xdr:colOff>
      <xdr:row>22</xdr:row>
      <xdr:rowOff>38099</xdr:rowOff>
    </xdr:from>
    <xdr:to>
      <xdr:col>6</xdr:col>
      <xdr:colOff>533398</xdr:colOff>
      <xdr:row>26</xdr:row>
      <xdr:rowOff>95248</xdr:rowOff>
    </xdr:to>
    <xdr:sp macro="" textlink="">
      <xdr:nvSpPr>
        <xdr:cNvPr id="42" name="Line 61"/>
        <xdr:cNvSpPr>
          <a:spLocks noChangeShapeType="1"/>
        </xdr:cNvSpPr>
      </xdr:nvSpPr>
      <xdr:spPr bwMode="auto">
        <a:xfrm flipH="1" flipV="1">
          <a:off x="3276599" y="4019549"/>
          <a:ext cx="1371599" cy="781049"/>
        </a:xfrm>
        <a:prstGeom prst="line">
          <a:avLst/>
        </a:prstGeom>
        <a:noFill/>
        <a:ln w="9525">
          <a:solidFill>
            <a:srgbClr val="000000"/>
          </a:solidFill>
          <a:round/>
          <a:headEnd/>
          <a:tailEnd/>
        </a:ln>
      </xdr:spPr>
    </xdr:sp>
    <xdr:clientData/>
  </xdr:twoCellAnchor>
  <xdr:twoCellAnchor>
    <xdr:from>
      <xdr:col>4</xdr:col>
      <xdr:colOff>523874</xdr:colOff>
      <xdr:row>22</xdr:row>
      <xdr:rowOff>76198</xdr:rowOff>
    </xdr:from>
    <xdr:to>
      <xdr:col>5</xdr:col>
      <xdr:colOff>228600</xdr:colOff>
      <xdr:row>27</xdr:row>
      <xdr:rowOff>76199</xdr:rowOff>
    </xdr:to>
    <xdr:sp macro="" textlink="">
      <xdr:nvSpPr>
        <xdr:cNvPr id="43" name="Line 63"/>
        <xdr:cNvSpPr>
          <a:spLocks noChangeShapeType="1"/>
        </xdr:cNvSpPr>
      </xdr:nvSpPr>
      <xdr:spPr bwMode="auto">
        <a:xfrm flipH="1" flipV="1">
          <a:off x="3267074" y="4057648"/>
          <a:ext cx="390526" cy="904876"/>
        </a:xfrm>
        <a:prstGeom prst="line">
          <a:avLst/>
        </a:prstGeom>
        <a:noFill/>
        <a:ln w="9525">
          <a:solidFill>
            <a:srgbClr val="000000"/>
          </a:solidFill>
          <a:round/>
          <a:headEnd/>
          <a:tailEnd/>
        </a:ln>
      </xdr:spPr>
    </xdr:sp>
    <xdr:clientData/>
  </xdr:twoCellAnchor>
  <xdr:twoCellAnchor>
    <xdr:from>
      <xdr:col>3</xdr:col>
      <xdr:colOff>504825</xdr:colOff>
      <xdr:row>22</xdr:row>
      <xdr:rowOff>38098</xdr:rowOff>
    </xdr:from>
    <xdr:to>
      <xdr:col>4</xdr:col>
      <xdr:colOff>400050</xdr:colOff>
      <xdr:row>27</xdr:row>
      <xdr:rowOff>28574</xdr:rowOff>
    </xdr:to>
    <xdr:sp macro="" textlink="">
      <xdr:nvSpPr>
        <xdr:cNvPr id="44" name="Line 64"/>
        <xdr:cNvSpPr>
          <a:spLocks noChangeShapeType="1"/>
        </xdr:cNvSpPr>
      </xdr:nvSpPr>
      <xdr:spPr bwMode="auto">
        <a:xfrm flipV="1">
          <a:off x="2562225" y="4019548"/>
          <a:ext cx="581025" cy="895351"/>
        </a:xfrm>
        <a:prstGeom prst="line">
          <a:avLst/>
        </a:prstGeom>
        <a:noFill/>
        <a:ln w="9525">
          <a:solidFill>
            <a:srgbClr val="000000"/>
          </a:solidFill>
          <a:round/>
          <a:headEnd/>
          <a:tailEnd/>
        </a:ln>
      </xdr:spPr>
    </xdr:sp>
    <xdr:clientData/>
  </xdr:twoCellAnchor>
  <xdr:twoCellAnchor>
    <xdr:from>
      <xdr:col>1</xdr:col>
      <xdr:colOff>152402</xdr:colOff>
      <xdr:row>19</xdr:row>
      <xdr:rowOff>0</xdr:rowOff>
    </xdr:from>
    <xdr:to>
      <xdr:col>3</xdr:col>
      <xdr:colOff>0</xdr:colOff>
      <xdr:row>19</xdr:row>
      <xdr:rowOff>152400</xdr:rowOff>
    </xdr:to>
    <xdr:sp macro="" textlink="">
      <xdr:nvSpPr>
        <xdr:cNvPr id="45" name="Line 66"/>
        <xdr:cNvSpPr>
          <a:spLocks noChangeShapeType="1"/>
        </xdr:cNvSpPr>
      </xdr:nvSpPr>
      <xdr:spPr bwMode="auto">
        <a:xfrm flipV="1">
          <a:off x="838202" y="3438525"/>
          <a:ext cx="1219198" cy="152400"/>
        </a:xfrm>
        <a:prstGeom prst="line">
          <a:avLst/>
        </a:prstGeom>
        <a:noFill/>
        <a:ln w="9525">
          <a:solidFill>
            <a:srgbClr val="000000"/>
          </a:solidFill>
          <a:round/>
          <a:headEnd/>
          <a:tailEnd/>
        </a:ln>
      </xdr:spPr>
    </xdr:sp>
    <xdr:clientData/>
  </xdr:twoCellAnchor>
  <xdr:oneCellAnchor>
    <xdr:from>
      <xdr:col>1</xdr:col>
      <xdr:colOff>9525</xdr:colOff>
      <xdr:row>2</xdr:row>
      <xdr:rowOff>47625</xdr:rowOff>
    </xdr:from>
    <xdr:ext cx="1228725" cy="264560"/>
    <xdr:sp macro="" textlink="">
      <xdr:nvSpPr>
        <xdr:cNvPr id="46" name="テキスト ボックス 45"/>
        <xdr:cNvSpPr txBox="1"/>
      </xdr:nvSpPr>
      <xdr:spPr>
        <a:xfrm>
          <a:off x="695325" y="409575"/>
          <a:ext cx="12287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性質別経費</a:t>
          </a:r>
          <a:r>
            <a:rPr kumimoji="1" lang="en-US" altLang="ja-JP" sz="1100"/>
            <a:t>》</a:t>
          </a:r>
          <a:endParaRPr kumimoji="1" lang="ja-JP" altLang="en-US" sz="1100"/>
        </a:p>
      </xdr:txBody>
    </xdr:sp>
    <xdr:clientData/>
  </xdr:oneCellAnchor>
  <xdr:twoCellAnchor>
    <xdr:from>
      <xdr:col>1</xdr:col>
      <xdr:colOff>471593</xdr:colOff>
      <xdr:row>39</xdr:row>
      <xdr:rowOff>143561</xdr:rowOff>
    </xdr:from>
    <xdr:to>
      <xdr:col>3</xdr:col>
      <xdr:colOff>38277</xdr:colOff>
      <xdr:row>43</xdr:row>
      <xdr:rowOff>20946</xdr:rowOff>
    </xdr:to>
    <xdr:sp macro="" textlink="">
      <xdr:nvSpPr>
        <xdr:cNvPr id="50" name="Line 35"/>
        <xdr:cNvSpPr>
          <a:spLocks noChangeShapeType="1"/>
        </xdr:cNvSpPr>
      </xdr:nvSpPr>
      <xdr:spPr bwMode="auto">
        <a:xfrm rot="4885164" flipV="1">
          <a:off x="1325892" y="7033087"/>
          <a:ext cx="601285" cy="938284"/>
        </a:xfrm>
        <a:prstGeom prst="line">
          <a:avLst/>
        </a:prstGeom>
        <a:noFill/>
        <a:ln w="9525">
          <a:solidFill>
            <a:srgbClr val="000000"/>
          </a:solidFill>
          <a:round/>
          <a:headEnd/>
          <a:tailEnd/>
        </a:ln>
      </xdr:spPr>
    </xdr:sp>
    <xdr:clientData/>
  </xdr:twoCellAnchor>
</xdr:wsDr>
</file>

<file path=xl/drawings/drawing5.xml><?xml version="1.0" encoding="utf-8"?>
<c:userShapes xmlns:c="http://schemas.openxmlformats.org/drawingml/2006/chart">
  <cdr:relSizeAnchor xmlns:cdr="http://schemas.openxmlformats.org/drawingml/2006/chartDrawing">
    <cdr:from>
      <cdr:x>0.19762</cdr:x>
      <cdr:y>0.74074</cdr:y>
    </cdr:from>
    <cdr:to>
      <cdr:x>0.46062</cdr:x>
      <cdr:y>0.77168</cdr:y>
    </cdr:to>
    <cdr:sp macro="" textlink="">
      <cdr:nvSpPr>
        <cdr:cNvPr id="2" name="Line 57"/>
        <cdr:cNvSpPr>
          <a:spLocks xmlns:a="http://schemas.openxmlformats.org/drawingml/2006/main" noChangeShapeType="1"/>
        </cdr:cNvSpPr>
      </cdr:nvSpPr>
      <cdr:spPr bwMode="auto">
        <a:xfrm xmlns:a="http://schemas.openxmlformats.org/drawingml/2006/main" flipH="1">
          <a:off x="1266824" y="3986399"/>
          <a:ext cx="1685925" cy="1665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0.65082</cdr:x>
      <cdr:y>0.56637</cdr:y>
    </cdr:from>
    <cdr:to>
      <cdr:x>0.85587</cdr:x>
      <cdr:y>0.64779</cdr:y>
    </cdr:to>
    <cdr:sp macro="" textlink="">
      <cdr:nvSpPr>
        <cdr:cNvPr id="4" name="Line 57"/>
        <cdr:cNvSpPr>
          <a:spLocks xmlns:a="http://schemas.openxmlformats.org/drawingml/2006/main" noChangeShapeType="1"/>
        </cdr:cNvSpPr>
      </cdr:nvSpPr>
      <cdr:spPr bwMode="auto">
        <a:xfrm xmlns:a="http://schemas.openxmlformats.org/drawingml/2006/main" flipH="1">
          <a:off x="4171948" y="3048000"/>
          <a:ext cx="1314451" cy="438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0.51263</cdr:x>
      <cdr:y>0.72035</cdr:y>
    </cdr:from>
    <cdr:to>
      <cdr:x>0.81575</cdr:x>
      <cdr:y>0.73194</cdr:y>
    </cdr:to>
    <cdr:sp macro="" textlink="">
      <cdr:nvSpPr>
        <cdr:cNvPr id="5" name="Line 58"/>
        <cdr:cNvSpPr>
          <a:spLocks xmlns:a="http://schemas.openxmlformats.org/drawingml/2006/main" noChangeShapeType="1"/>
        </cdr:cNvSpPr>
      </cdr:nvSpPr>
      <cdr:spPr bwMode="auto">
        <a:xfrm xmlns:a="http://schemas.openxmlformats.org/drawingml/2006/main" flipH="1" flipV="1">
          <a:off x="3286125" y="3876675"/>
          <a:ext cx="1943112" cy="6237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0.71025</cdr:x>
      <cdr:y>0.34867</cdr:y>
    </cdr:from>
    <cdr:to>
      <cdr:x>0.84547</cdr:x>
      <cdr:y>0.49558</cdr:y>
    </cdr:to>
    <cdr:sp macro="" textlink="">
      <cdr:nvSpPr>
        <cdr:cNvPr id="6" name="Line 56"/>
        <cdr:cNvSpPr>
          <a:spLocks xmlns:a="http://schemas.openxmlformats.org/drawingml/2006/main" noChangeShapeType="1"/>
        </cdr:cNvSpPr>
      </cdr:nvSpPr>
      <cdr:spPr bwMode="auto">
        <a:xfrm xmlns:a="http://schemas.openxmlformats.org/drawingml/2006/main" flipH="1">
          <a:off x="4552950" y="1876425"/>
          <a:ext cx="866775" cy="7905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0.30312</cdr:x>
      <cdr:y>0.75752</cdr:y>
    </cdr:from>
    <cdr:to>
      <cdr:x>0.45319</cdr:x>
      <cdr:y>0.90973</cdr:y>
    </cdr:to>
    <cdr:sp macro="" textlink="">
      <cdr:nvSpPr>
        <cdr:cNvPr id="7" name="Line 66"/>
        <cdr:cNvSpPr>
          <a:spLocks xmlns:a="http://schemas.openxmlformats.org/drawingml/2006/main" noChangeShapeType="1"/>
        </cdr:cNvSpPr>
      </cdr:nvSpPr>
      <cdr:spPr bwMode="auto">
        <a:xfrm xmlns:a="http://schemas.openxmlformats.org/drawingml/2006/main" flipV="1">
          <a:off x="1943074" y="4076699"/>
          <a:ext cx="962051" cy="81912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6.xml><?xml version="1.0" encoding="utf-8"?>
<c:userShapes xmlns:c="http://schemas.openxmlformats.org/drawingml/2006/chart">
  <cdr:relSizeAnchor xmlns:cdr="http://schemas.openxmlformats.org/drawingml/2006/chartDrawing">
    <cdr:from>
      <cdr:x>0.5</cdr:x>
      <cdr:y>0.5</cdr:y>
    </cdr:from>
    <cdr:to>
      <cdr:x>0.51158</cdr:x>
      <cdr:y>0.53949</cdr:y>
    </cdr:to>
    <cdr:sp macro="" textlink="">
      <cdr:nvSpPr>
        <cdr:cNvPr id="7169" name="Text Box 1"/>
        <cdr:cNvSpPr txBox="1">
          <a:spLocks xmlns:a="http://schemas.openxmlformats.org/drawingml/2006/main" noChangeArrowheads="1"/>
        </cdr:cNvSpPr>
      </cdr:nvSpPr>
      <cdr:spPr bwMode="auto">
        <a:xfrm xmlns:a="http://schemas.openxmlformats.org/drawingml/2006/main">
          <a:off x="3203575" y="2527300"/>
          <a:ext cx="74090" cy="19935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0.10432</cdr:x>
      <cdr:y>0.01701</cdr:y>
    </cdr:from>
    <cdr:to>
      <cdr:x>0.29657</cdr:x>
      <cdr:y>0.06952</cdr:y>
    </cdr:to>
    <cdr:sp macro="" textlink="">
      <cdr:nvSpPr>
        <cdr:cNvPr id="4" name="テキスト ボックス 46"/>
        <cdr:cNvSpPr txBox="1"/>
      </cdr:nvSpPr>
      <cdr:spPr>
        <a:xfrm xmlns:a="http://schemas.openxmlformats.org/drawingml/2006/main">
          <a:off x="666750" y="85725"/>
          <a:ext cx="1228725"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0.51158</cdr:x>
      <cdr:y>0.53949</cdr:y>
    </cdr:to>
    <cdr:sp macro="" textlink="">
      <cdr:nvSpPr>
        <cdr:cNvPr id="2" name="Text Box 1"/>
        <cdr:cNvSpPr txBox="1">
          <a:spLocks xmlns:a="http://schemas.openxmlformats.org/drawingml/2006/main" noChangeArrowheads="1"/>
        </cdr:cNvSpPr>
      </cdr:nvSpPr>
      <cdr:spPr bwMode="auto">
        <a:xfrm xmlns:a="http://schemas.openxmlformats.org/drawingml/2006/main">
          <a:off x="3203575" y="2527300"/>
          <a:ext cx="74090" cy="19935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0.10432</cdr:x>
      <cdr:y>0.01701</cdr:y>
    </cdr:from>
    <cdr:to>
      <cdr:x>0.29657</cdr:x>
      <cdr:y>0.06952</cdr:y>
    </cdr:to>
    <cdr:sp macro="" textlink="">
      <cdr:nvSpPr>
        <cdr:cNvPr id="3" name="テキスト ボックス 46"/>
        <cdr:cNvSpPr txBox="1"/>
      </cdr:nvSpPr>
      <cdr:spPr>
        <a:xfrm xmlns:a="http://schemas.openxmlformats.org/drawingml/2006/main">
          <a:off x="666750" y="85725"/>
          <a:ext cx="1228725"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0.51158</cdr:x>
      <cdr:y>0.53949</cdr:y>
    </cdr:to>
    <cdr:sp macro="" textlink="">
      <cdr:nvSpPr>
        <cdr:cNvPr id="5" name="Text Box 1"/>
        <cdr:cNvSpPr txBox="1">
          <a:spLocks xmlns:a="http://schemas.openxmlformats.org/drawingml/2006/main" noChangeArrowheads="1"/>
        </cdr:cNvSpPr>
      </cdr:nvSpPr>
      <cdr:spPr bwMode="auto">
        <a:xfrm xmlns:a="http://schemas.openxmlformats.org/drawingml/2006/main">
          <a:off x="3203575" y="2527300"/>
          <a:ext cx="74090" cy="19935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0.10432</cdr:x>
      <cdr:y>0.01701</cdr:y>
    </cdr:from>
    <cdr:to>
      <cdr:x>0.29657</cdr:x>
      <cdr:y>0.06952</cdr:y>
    </cdr:to>
    <cdr:sp macro="" textlink="">
      <cdr:nvSpPr>
        <cdr:cNvPr id="6" name="テキスト ボックス 46"/>
        <cdr:cNvSpPr txBox="1"/>
      </cdr:nvSpPr>
      <cdr:spPr>
        <a:xfrm xmlns:a="http://schemas.openxmlformats.org/drawingml/2006/main">
          <a:off x="666750" y="85725"/>
          <a:ext cx="1228725"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dr:relSizeAnchor xmlns:cdr="http://schemas.openxmlformats.org/drawingml/2006/chartDrawing">
    <cdr:from>
      <cdr:x>0.5</cdr:x>
      <cdr:y>0.5</cdr:y>
    </cdr:from>
    <cdr:to>
      <cdr:x>0.51158</cdr:x>
      <cdr:y>0.53949</cdr:y>
    </cdr:to>
    <cdr:sp macro="" textlink="">
      <cdr:nvSpPr>
        <cdr:cNvPr id="7" name="Text Box 1"/>
        <cdr:cNvSpPr txBox="1">
          <a:spLocks xmlns:a="http://schemas.openxmlformats.org/drawingml/2006/main" noChangeArrowheads="1"/>
        </cdr:cNvSpPr>
      </cdr:nvSpPr>
      <cdr:spPr bwMode="auto">
        <a:xfrm xmlns:a="http://schemas.openxmlformats.org/drawingml/2006/main">
          <a:off x="3203575" y="2527300"/>
          <a:ext cx="74090" cy="19935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                         </a:t>
          </a:r>
        </a:p>
      </cdr:txBody>
    </cdr:sp>
  </cdr:relSizeAnchor>
  <cdr:relSizeAnchor xmlns:cdr="http://schemas.openxmlformats.org/drawingml/2006/chartDrawing">
    <cdr:from>
      <cdr:x>0.10432</cdr:x>
      <cdr:y>0.01701</cdr:y>
    </cdr:from>
    <cdr:to>
      <cdr:x>0.29657</cdr:x>
      <cdr:y>0.06952</cdr:y>
    </cdr:to>
    <cdr:sp macro="" textlink="">
      <cdr:nvSpPr>
        <cdr:cNvPr id="8" name="テキスト ボックス 46"/>
        <cdr:cNvSpPr txBox="1"/>
      </cdr:nvSpPr>
      <cdr:spPr>
        <a:xfrm xmlns:a="http://schemas.openxmlformats.org/drawingml/2006/main">
          <a:off x="666750" y="85725"/>
          <a:ext cx="1228725" cy="2645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r>
            <a:rPr kumimoji="1" lang="ja-JP" altLang="en-US" sz="1100"/>
            <a:t>性質別経費</a:t>
          </a:r>
          <a:r>
            <a:rPr kumimoji="1" lang="en-US" altLang="ja-JP" sz="1100"/>
            <a:t>》</a:t>
          </a:r>
          <a:endParaRPr kumimoji="1" lang="ja-JP" alt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47625</xdr:rowOff>
    </xdr:from>
    <xdr:to>
      <xdr:col>8</xdr:col>
      <xdr:colOff>933450</xdr:colOff>
      <xdr:row>27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29</xdr:row>
      <xdr:rowOff>133350</xdr:rowOff>
    </xdr:from>
    <xdr:to>
      <xdr:col>8</xdr:col>
      <xdr:colOff>476250</xdr:colOff>
      <xdr:row>55</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352425</xdr:colOff>
      <xdr:row>31</xdr:row>
      <xdr:rowOff>0</xdr:rowOff>
    </xdr:from>
    <xdr:to>
      <xdr:col>4</xdr:col>
      <xdr:colOff>190500</xdr:colOff>
      <xdr:row>35</xdr:row>
      <xdr:rowOff>161925</xdr:rowOff>
    </xdr:to>
    <xdr:grpSp>
      <xdr:nvGrpSpPr>
        <xdr:cNvPr id="4" name="Group 11"/>
        <xdr:cNvGrpSpPr>
          <a:grpSpLocks/>
        </xdr:cNvGrpSpPr>
      </xdr:nvGrpSpPr>
      <xdr:grpSpPr bwMode="auto">
        <a:xfrm>
          <a:off x="2409825" y="5610225"/>
          <a:ext cx="523875" cy="885825"/>
          <a:chOff x="283" y="616"/>
          <a:chExt cx="37" cy="70"/>
        </a:xfrm>
      </xdr:grpSpPr>
      <xdr:sp macro="" textlink="">
        <xdr:nvSpPr>
          <xdr:cNvPr id="5" name="Line 4"/>
          <xdr:cNvSpPr>
            <a:spLocks noChangeShapeType="1"/>
          </xdr:cNvSpPr>
        </xdr:nvSpPr>
        <xdr:spPr bwMode="auto">
          <a:xfrm>
            <a:off x="283" y="616"/>
            <a:ext cx="18" cy="0"/>
          </a:xfrm>
          <a:prstGeom prst="line">
            <a:avLst/>
          </a:prstGeom>
          <a:noFill/>
          <a:ln w="9525">
            <a:solidFill>
              <a:srgbClr val="000000"/>
            </a:solidFill>
            <a:round/>
            <a:headEnd/>
            <a:tailEnd/>
          </a:ln>
        </xdr:spPr>
      </xdr:sp>
      <xdr:sp macro="" textlink="">
        <xdr:nvSpPr>
          <xdr:cNvPr id="6" name="Line 6"/>
          <xdr:cNvSpPr>
            <a:spLocks noChangeShapeType="1"/>
          </xdr:cNvSpPr>
        </xdr:nvSpPr>
        <xdr:spPr bwMode="auto">
          <a:xfrm>
            <a:off x="301" y="616"/>
            <a:ext cx="19" cy="70"/>
          </a:xfrm>
          <a:prstGeom prst="line">
            <a:avLst/>
          </a:prstGeom>
          <a:noFill/>
          <a:ln w="9525">
            <a:solidFill>
              <a:srgbClr val="000000"/>
            </a:solidFill>
            <a:round/>
            <a:headEnd/>
            <a:tailEnd/>
          </a:ln>
        </xdr:spPr>
      </xdr:sp>
    </xdr:grpSp>
    <xdr:clientData/>
  </xdr:twoCellAnchor>
  <xdr:twoCellAnchor>
    <xdr:from>
      <xdr:col>1</xdr:col>
      <xdr:colOff>666751</xdr:colOff>
      <xdr:row>32</xdr:row>
      <xdr:rowOff>76200</xdr:rowOff>
    </xdr:from>
    <xdr:to>
      <xdr:col>3</xdr:col>
      <xdr:colOff>228600</xdr:colOff>
      <xdr:row>35</xdr:row>
      <xdr:rowOff>0</xdr:rowOff>
    </xdr:to>
    <xdr:grpSp>
      <xdr:nvGrpSpPr>
        <xdr:cNvPr id="7" name="Group 10"/>
        <xdr:cNvGrpSpPr>
          <a:grpSpLocks/>
        </xdr:cNvGrpSpPr>
      </xdr:nvGrpSpPr>
      <xdr:grpSpPr bwMode="auto">
        <a:xfrm>
          <a:off x="1352551" y="5867400"/>
          <a:ext cx="933449" cy="466725"/>
          <a:chOff x="227" y="660"/>
          <a:chExt cx="60" cy="59"/>
        </a:xfrm>
      </xdr:grpSpPr>
      <xdr:sp macro="" textlink="">
        <xdr:nvSpPr>
          <xdr:cNvPr id="8" name="Line 5"/>
          <xdr:cNvSpPr>
            <a:spLocks noChangeShapeType="1"/>
          </xdr:cNvSpPr>
        </xdr:nvSpPr>
        <xdr:spPr bwMode="auto">
          <a:xfrm>
            <a:off x="227" y="660"/>
            <a:ext cx="15" cy="0"/>
          </a:xfrm>
          <a:prstGeom prst="line">
            <a:avLst/>
          </a:prstGeom>
          <a:noFill/>
          <a:ln w="9525">
            <a:solidFill>
              <a:srgbClr val="000000"/>
            </a:solidFill>
            <a:round/>
            <a:headEnd/>
            <a:tailEnd/>
          </a:ln>
        </xdr:spPr>
      </xdr:sp>
      <xdr:sp macro="" textlink="">
        <xdr:nvSpPr>
          <xdr:cNvPr id="9" name="Line 7"/>
          <xdr:cNvSpPr>
            <a:spLocks noChangeShapeType="1"/>
          </xdr:cNvSpPr>
        </xdr:nvSpPr>
        <xdr:spPr bwMode="auto">
          <a:xfrm>
            <a:off x="242" y="660"/>
            <a:ext cx="45" cy="59"/>
          </a:xfrm>
          <a:prstGeom prst="line">
            <a:avLst/>
          </a:prstGeom>
          <a:noFill/>
          <a:ln w="9525">
            <a:solidFill>
              <a:srgbClr val="000000"/>
            </a:solidFill>
            <a:round/>
            <a:headEnd/>
            <a:tailEnd/>
          </a:ln>
        </xdr:spPr>
      </xdr:sp>
    </xdr:grpSp>
    <xdr:clientData/>
  </xdr:twoCellAnchor>
  <xdr:twoCellAnchor>
    <xdr:from>
      <xdr:col>1</xdr:col>
      <xdr:colOff>95250</xdr:colOff>
      <xdr:row>4</xdr:row>
      <xdr:rowOff>28575</xdr:rowOff>
    </xdr:from>
    <xdr:to>
      <xdr:col>2</xdr:col>
      <xdr:colOff>400050</xdr:colOff>
      <xdr:row>6</xdr:row>
      <xdr:rowOff>104775</xdr:rowOff>
    </xdr:to>
    <xdr:grpSp>
      <xdr:nvGrpSpPr>
        <xdr:cNvPr id="10" name="Group 16"/>
        <xdr:cNvGrpSpPr>
          <a:grpSpLocks/>
        </xdr:cNvGrpSpPr>
      </xdr:nvGrpSpPr>
      <xdr:grpSpPr bwMode="auto">
        <a:xfrm>
          <a:off x="781050" y="752475"/>
          <a:ext cx="990600" cy="438150"/>
          <a:chOff x="775" y="329"/>
          <a:chExt cx="104" cy="46"/>
        </a:xfrm>
      </xdr:grpSpPr>
      <xdr:sp macro="" textlink="">
        <xdr:nvSpPr>
          <xdr:cNvPr id="11" name="Text Box 12"/>
          <xdr:cNvSpPr txBox="1">
            <a:spLocks noChangeArrowheads="1"/>
          </xdr:cNvSpPr>
        </xdr:nvSpPr>
        <xdr:spPr bwMode="auto">
          <a:xfrm>
            <a:off x="824" y="329"/>
            <a:ext cx="55" cy="2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入</a:t>
            </a:r>
          </a:p>
        </xdr:txBody>
      </xdr:sp>
      <xdr:sp macro="" textlink="">
        <xdr:nvSpPr>
          <xdr:cNvPr id="12" name="Text Box 13"/>
          <xdr:cNvSpPr txBox="1">
            <a:spLocks noChangeArrowheads="1"/>
          </xdr:cNvSpPr>
        </xdr:nvSpPr>
        <xdr:spPr bwMode="auto">
          <a:xfrm>
            <a:off x="824" y="354"/>
            <a:ext cx="55" cy="2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歳　出</a:t>
            </a:r>
          </a:p>
        </xdr:txBody>
      </xdr:sp>
      <xdr:sp macro="" textlink="">
        <xdr:nvSpPr>
          <xdr:cNvPr id="13" name="Rectangle 14" descr="右上がり対角線"/>
          <xdr:cNvSpPr>
            <a:spLocks noChangeArrowheads="1"/>
          </xdr:cNvSpPr>
        </xdr:nvSpPr>
        <xdr:spPr bwMode="auto">
          <a:xfrm>
            <a:off x="775" y="332"/>
            <a:ext cx="43" cy="15"/>
          </a:xfrm>
          <a:prstGeom prst="rect">
            <a:avLst/>
          </a:prstGeom>
          <a:pattFill prst="ltUpDiag">
            <a:fgClr>
              <a:srgbClr val="000000"/>
            </a:fgClr>
            <a:bgClr>
              <a:srgbClr val="FFFFFF"/>
            </a:bgClr>
          </a:pattFill>
          <a:ln w="9525">
            <a:solidFill>
              <a:srgbClr val="000000"/>
            </a:solidFill>
            <a:miter lim="800000"/>
            <a:headEnd/>
            <a:tailEnd/>
          </a:ln>
        </xdr:spPr>
      </xdr:sp>
      <xdr:sp macro="" textlink="">
        <xdr:nvSpPr>
          <xdr:cNvPr id="14" name="Rectangle 15"/>
          <xdr:cNvSpPr>
            <a:spLocks noChangeArrowheads="1"/>
          </xdr:cNvSpPr>
        </xdr:nvSpPr>
        <xdr:spPr bwMode="auto">
          <a:xfrm>
            <a:off x="775" y="356"/>
            <a:ext cx="43" cy="15"/>
          </a:xfrm>
          <a:prstGeom prst="rect">
            <a:avLst/>
          </a:prstGeom>
          <a:solidFill>
            <a:srgbClr val="FFFFFF"/>
          </a:solidFill>
          <a:ln w="9525">
            <a:solidFill>
              <a:srgbClr val="000000"/>
            </a:solidFill>
            <a:miter lim="800000"/>
            <a:headEnd/>
            <a:tailEnd/>
          </a:ln>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9525</xdr:rowOff>
    </xdr:from>
    <xdr:to>
      <xdr:col>3</xdr:col>
      <xdr:colOff>0</xdr:colOff>
      <xdr:row>4</xdr:row>
      <xdr:rowOff>0</xdr:rowOff>
    </xdr:to>
    <xdr:sp macro="" textlink="">
      <xdr:nvSpPr>
        <xdr:cNvPr id="2" name="Line 1"/>
        <xdr:cNvSpPr>
          <a:spLocks noChangeShapeType="1"/>
        </xdr:cNvSpPr>
      </xdr:nvSpPr>
      <xdr:spPr bwMode="auto">
        <a:xfrm flipH="1" flipV="1">
          <a:off x="0" y="228600"/>
          <a:ext cx="1133475" cy="476250"/>
        </a:xfrm>
        <a:prstGeom prst="line">
          <a:avLst/>
        </a:prstGeom>
        <a:noFill/>
        <a:ln w="317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9525</xdr:rowOff>
    </xdr:from>
    <xdr:to>
      <xdr:col>3</xdr:col>
      <xdr:colOff>0</xdr:colOff>
      <xdr:row>4</xdr:row>
      <xdr:rowOff>0</xdr:rowOff>
    </xdr:to>
    <xdr:sp macro="" textlink="">
      <xdr:nvSpPr>
        <xdr:cNvPr id="2" name="Line 1"/>
        <xdr:cNvSpPr>
          <a:spLocks noChangeShapeType="1"/>
        </xdr:cNvSpPr>
      </xdr:nvSpPr>
      <xdr:spPr bwMode="auto">
        <a:xfrm flipH="1" flipV="1">
          <a:off x="0" y="200025"/>
          <a:ext cx="1133475" cy="54292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A3" sqref="A3"/>
    </sheetView>
  </sheetViews>
  <sheetFormatPr defaultRowHeight="14.25"/>
  <cols>
    <col min="9" max="9" width="12.375" customWidth="1"/>
    <col min="10" max="10" width="21.75" customWidth="1"/>
    <col min="11" max="13" width="13.75" bestFit="1" customWidth="1"/>
  </cols>
  <sheetData>
    <row r="1" spans="1:13">
      <c r="K1" t="s">
        <v>34</v>
      </c>
      <c r="L1" t="s">
        <v>35</v>
      </c>
    </row>
    <row r="2" spans="1:13">
      <c r="A2" t="s">
        <v>174</v>
      </c>
      <c r="J2" s="3" t="s">
        <v>0</v>
      </c>
      <c r="K2" s="2">
        <v>3951771</v>
      </c>
      <c r="L2" s="2">
        <v>3984152</v>
      </c>
      <c r="M2" s="74"/>
    </row>
    <row r="3" spans="1:13">
      <c r="J3" s="3" t="s">
        <v>1</v>
      </c>
      <c r="K3" s="2">
        <v>63047</v>
      </c>
      <c r="L3" s="2">
        <v>65252</v>
      </c>
      <c r="M3" s="74"/>
    </row>
    <row r="4" spans="1:13" ht="14.25" customHeight="1">
      <c r="J4" s="4" t="s">
        <v>2</v>
      </c>
      <c r="K4" s="2">
        <v>3777</v>
      </c>
      <c r="L4" s="2">
        <v>3759</v>
      </c>
      <c r="M4" s="74"/>
    </row>
    <row r="5" spans="1:13" ht="14.25" customHeight="1">
      <c r="J5" s="4" t="s">
        <v>32</v>
      </c>
      <c r="K5" s="2">
        <v>7659</v>
      </c>
      <c r="L5" s="2">
        <v>7631</v>
      </c>
      <c r="M5" s="74"/>
    </row>
    <row r="6" spans="1:13" ht="14.25" customHeight="1">
      <c r="J6" s="4" t="s">
        <v>33</v>
      </c>
      <c r="K6" s="2">
        <v>8500</v>
      </c>
      <c r="L6" s="2">
        <v>8500</v>
      </c>
      <c r="M6" s="74"/>
    </row>
    <row r="7" spans="1:13" ht="14.25" customHeight="1">
      <c r="J7" s="5" t="s">
        <v>29</v>
      </c>
      <c r="K7" s="6">
        <v>602621</v>
      </c>
      <c r="L7" s="6">
        <v>602587</v>
      </c>
      <c r="M7" s="75"/>
    </row>
    <row r="8" spans="1:13" ht="14.25" customHeight="1">
      <c r="J8" s="4" t="s">
        <v>27</v>
      </c>
      <c r="K8" s="2">
        <v>17038</v>
      </c>
      <c r="L8" s="2">
        <v>17031</v>
      </c>
      <c r="M8" s="74"/>
    </row>
    <row r="9" spans="1:13" ht="14.25" customHeight="1">
      <c r="J9" s="5" t="s">
        <v>30</v>
      </c>
      <c r="K9" s="6">
        <v>15963</v>
      </c>
      <c r="L9" s="6">
        <v>15963</v>
      </c>
      <c r="M9" s="75"/>
    </row>
    <row r="10" spans="1:13">
      <c r="J10" s="4" t="s">
        <v>3</v>
      </c>
      <c r="K10" s="2">
        <v>2190591</v>
      </c>
      <c r="L10" s="2">
        <v>2180913</v>
      </c>
      <c r="M10" s="74"/>
    </row>
    <row r="11" spans="1:13" ht="14.25" customHeight="1">
      <c r="J11" s="7" t="s">
        <v>28</v>
      </c>
      <c r="K11" s="2">
        <v>5500</v>
      </c>
      <c r="L11" s="2">
        <v>5024</v>
      </c>
      <c r="M11" s="74"/>
    </row>
    <row r="12" spans="1:13" ht="14.25" customHeight="1">
      <c r="J12" s="4" t="s">
        <v>4</v>
      </c>
      <c r="K12" s="2">
        <v>363922</v>
      </c>
      <c r="L12" s="2">
        <v>358604</v>
      </c>
      <c r="M12" s="74"/>
    </row>
    <row r="13" spans="1:13" ht="14.25" customHeight="1">
      <c r="J13" s="4" t="s">
        <v>5</v>
      </c>
      <c r="K13" s="2">
        <v>108171</v>
      </c>
      <c r="L13" s="2">
        <v>115065</v>
      </c>
      <c r="M13" s="74"/>
    </row>
    <row r="14" spans="1:13">
      <c r="J14" s="4" t="s">
        <v>6</v>
      </c>
      <c r="K14" s="2">
        <v>2911446</v>
      </c>
      <c r="L14" s="2">
        <v>2838796</v>
      </c>
      <c r="M14" s="74"/>
    </row>
    <row r="15" spans="1:13">
      <c r="J15" s="4" t="s">
        <v>7</v>
      </c>
      <c r="K15" s="2">
        <v>2866270</v>
      </c>
      <c r="L15" s="2">
        <v>2401325</v>
      </c>
      <c r="M15" s="74"/>
    </row>
    <row r="16" spans="1:13">
      <c r="J16" s="4" t="s">
        <v>8</v>
      </c>
      <c r="K16" s="2">
        <v>8585</v>
      </c>
      <c r="L16" s="2">
        <v>13770</v>
      </c>
      <c r="M16" s="74"/>
    </row>
    <row r="17" spans="10:13">
      <c r="J17" s="4" t="s">
        <v>9</v>
      </c>
      <c r="K17" s="2">
        <v>28174</v>
      </c>
      <c r="L17" s="2">
        <v>27934</v>
      </c>
      <c r="M17" s="74"/>
    </row>
    <row r="18" spans="10:13">
      <c r="J18" s="4" t="s">
        <v>10</v>
      </c>
      <c r="K18" s="2">
        <v>2020445</v>
      </c>
      <c r="L18" s="2">
        <v>2020395</v>
      </c>
      <c r="M18" s="74"/>
    </row>
    <row r="19" spans="10:13">
      <c r="J19" s="4" t="s">
        <v>11</v>
      </c>
      <c r="K19" s="2">
        <v>1611409</v>
      </c>
      <c r="L19" s="2">
        <v>1611410</v>
      </c>
      <c r="M19" s="74"/>
    </row>
    <row r="20" spans="10:13">
      <c r="J20" s="4" t="s">
        <v>12</v>
      </c>
      <c r="K20" s="2">
        <v>452026</v>
      </c>
      <c r="L20" s="2">
        <v>450556</v>
      </c>
      <c r="M20" s="74"/>
    </row>
    <row r="21" spans="10:13">
      <c r="J21" s="4" t="s">
        <v>13</v>
      </c>
      <c r="K21" s="2">
        <v>766900</v>
      </c>
      <c r="L21" s="2">
        <v>665100</v>
      </c>
      <c r="M21" s="74"/>
    </row>
    <row r="22" spans="10:13">
      <c r="K22" s="1">
        <f>SUM(K2:K21)</f>
        <v>18003815</v>
      </c>
      <c r="L22" s="1">
        <f>SUM(L2:L21)</f>
        <v>17393767</v>
      </c>
    </row>
    <row r="23" spans="10:13">
      <c r="K23" t="s">
        <v>34</v>
      </c>
      <c r="L23" t="s">
        <v>35</v>
      </c>
    </row>
    <row r="24" spans="10:13">
      <c r="J24" s="8" t="s">
        <v>14</v>
      </c>
      <c r="K24" s="2">
        <v>123467</v>
      </c>
      <c r="L24" s="2">
        <v>121319</v>
      </c>
      <c r="M24" s="9"/>
    </row>
    <row r="25" spans="10:13">
      <c r="J25" s="8" t="s">
        <v>15</v>
      </c>
      <c r="K25" s="2">
        <v>3266893</v>
      </c>
      <c r="L25" s="2">
        <v>3222360</v>
      </c>
      <c r="M25" s="9"/>
    </row>
    <row r="26" spans="10:13">
      <c r="J26" s="10" t="s">
        <v>22</v>
      </c>
      <c r="K26" s="2">
        <v>7557883</v>
      </c>
      <c r="L26" s="2">
        <v>7463790</v>
      </c>
      <c r="M26" s="9"/>
    </row>
    <row r="27" spans="10:13">
      <c r="J27" s="8" t="s">
        <v>23</v>
      </c>
      <c r="K27" s="2">
        <v>926244</v>
      </c>
      <c r="L27" s="2">
        <v>911926</v>
      </c>
      <c r="M27" s="9"/>
    </row>
    <row r="28" spans="10:13">
      <c r="J28" s="10" t="s">
        <v>24</v>
      </c>
      <c r="K28" s="2">
        <v>23406</v>
      </c>
      <c r="L28" s="2">
        <v>23224</v>
      </c>
      <c r="M28" s="9"/>
    </row>
    <row r="29" spans="10:13" ht="14.25" customHeight="1">
      <c r="J29" s="8" t="s">
        <v>31</v>
      </c>
      <c r="K29" s="2">
        <v>260310</v>
      </c>
      <c r="L29" s="2">
        <v>146614</v>
      </c>
      <c r="M29" s="9"/>
    </row>
    <row r="30" spans="10:13">
      <c r="J30" s="10" t="s">
        <v>16</v>
      </c>
      <c r="K30" s="2">
        <v>133357</v>
      </c>
      <c r="L30" s="2">
        <v>130533</v>
      </c>
      <c r="M30" s="9"/>
    </row>
    <row r="31" spans="10:13">
      <c r="J31" s="10" t="s">
        <v>17</v>
      </c>
      <c r="K31" s="2">
        <v>1600940</v>
      </c>
      <c r="L31" s="2">
        <v>1407862</v>
      </c>
      <c r="M31" s="9"/>
    </row>
    <row r="32" spans="10:13">
      <c r="J32" s="10" t="s">
        <v>25</v>
      </c>
      <c r="K32" s="2">
        <v>418875</v>
      </c>
      <c r="L32" s="2">
        <v>418024</v>
      </c>
      <c r="M32" s="9"/>
    </row>
    <row r="33" spans="10:13">
      <c r="J33" s="10" t="s">
        <v>26</v>
      </c>
      <c r="K33" s="2">
        <v>1943650</v>
      </c>
      <c r="L33" s="2">
        <v>1695869</v>
      </c>
      <c r="M33" s="9"/>
    </row>
    <row r="34" spans="10:13" ht="14.25" customHeight="1">
      <c r="J34" s="10" t="s">
        <v>18</v>
      </c>
      <c r="K34" s="2">
        <v>40748</v>
      </c>
      <c r="L34" s="2">
        <v>10083</v>
      </c>
      <c r="M34" s="9"/>
    </row>
    <row r="35" spans="10:13">
      <c r="J35" s="10" t="s">
        <v>19</v>
      </c>
      <c r="K35" s="2">
        <v>987946</v>
      </c>
      <c r="L35" s="2">
        <v>987621</v>
      </c>
      <c r="M35" s="9"/>
    </row>
    <row r="36" spans="10:13">
      <c r="J36" s="10" t="s">
        <v>20</v>
      </c>
      <c r="K36" s="2">
        <v>1</v>
      </c>
      <c r="L36" s="2">
        <v>0</v>
      </c>
    </row>
    <row r="37" spans="10:13">
      <c r="J37" s="10" t="s">
        <v>21</v>
      </c>
      <c r="K37" s="2">
        <v>720095</v>
      </c>
      <c r="L37" s="2">
        <v>0</v>
      </c>
    </row>
    <row r="38" spans="10:13">
      <c r="K38" s="1">
        <f>SUM(K24:K37)</f>
        <v>18003815</v>
      </c>
      <c r="L38" s="1">
        <f>SUM(L24:L37)</f>
        <v>16539225</v>
      </c>
    </row>
  </sheetData>
  <phoneticPr fontId="5"/>
  <printOptions horizontalCentered="1" verticalCentered="1"/>
  <pageMargins left="0.59055118110236227" right="0.59055118110236227" top="0.59055118110236227" bottom="0.59055118110236227" header="0.31496062992125984" footer="0.31496062992125984"/>
  <pageSetup paperSize="9" firstPageNumber="169" orientation="portrait" useFirstPageNumber="1" r:id="rId1"/>
  <headerFooter alignWithMargins="0">
    <oddHeader>&amp;R&amp;10財　　政</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A13" zoomScale="60" zoomScaleNormal="100" workbookViewId="0">
      <selection activeCell="A3" sqref="A3"/>
    </sheetView>
  </sheetViews>
  <sheetFormatPr defaultRowHeight="14.25"/>
  <cols>
    <col min="9" max="9" width="12.5" customWidth="1"/>
    <col min="10" max="10" width="17.5" style="15" customWidth="1"/>
    <col min="11" max="11" width="9.375" bestFit="1" customWidth="1"/>
    <col min="12" max="12" width="23.125" style="11" customWidth="1"/>
    <col min="13" max="13" width="11.75" customWidth="1"/>
    <col min="14" max="14" width="12.625" bestFit="1" customWidth="1"/>
  </cols>
  <sheetData>
    <row r="1" spans="1:14" ht="14.25" customHeight="1">
      <c r="A1" t="s">
        <v>175</v>
      </c>
      <c r="J1" s="270" t="s">
        <v>36</v>
      </c>
      <c r="K1" s="271">
        <v>48.6</v>
      </c>
      <c r="L1" s="270" t="s">
        <v>0</v>
      </c>
      <c r="M1" s="271">
        <v>22.49</v>
      </c>
      <c r="N1" s="272"/>
    </row>
    <row r="2" spans="1:14">
      <c r="A2" t="s">
        <v>37</v>
      </c>
      <c r="J2" s="270" t="s">
        <v>38</v>
      </c>
      <c r="K2" s="271">
        <v>51.4</v>
      </c>
      <c r="L2" s="270" t="s">
        <v>8</v>
      </c>
      <c r="M2" s="271">
        <v>0.08</v>
      </c>
      <c r="N2" s="272"/>
    </row>
    <row r="3" spans="1:14" ht="14.25" customHeight="1">
      <c r="B3" s="11"/>
      <c r="J3" s="273"/>
      <c r="K3" s="274">
        <f>SUM(K1:K2)</f>
        <v>100</v>
      </c>
      <c r="L3" s="270" t="s">
        <v>4</v>
      </c>
      <c r="M3" s="271">
        <v>1.95</v>
      </c>
      <c r="N3" s="272"/>
    </row>
    <row r="4" spans="1:14" ht="14.25" customHeight="1">
      <c r="J4" s="275"/>
      <c r="K4" s="276"/>
      <c r="L4" s="270" t="s">
        <v>5</v>
      </c>
      <c r="M4" s="271">
        <v>0.73</v>
      </c>
      <c r="N4" s="272"/>
    </row>
    <row r="5" spans="1:14" ht="14.25" customHeight="1">
      <c r="J5" s="275"/>
      <c r="K5" s="276"/>
      <c r="L5" s="270" t="s">
        <v>11</v>
      </c>
      <c r="M5" s="271">
        <v>9.25</v>
      </c>
      <c r="N5" s="272"/>
    </row>
    <row r="6" spans="1:14" ht="14.25" customHeight="1">
      <c r="J6" s="275"/>
      <c r="K6" s="276"/>
      <c r="L6" s="270" t="s">
        <v>12</v>
      </c>
      <c r="M6" s="271">
        <v>2.5499999999999998</v>
      </c>
      <c r="N6" s="272"/>
    </row>
    <row r="7" spans="1:14">
      <c r="J7" s="275"/>
      <c r="K7" s="276"/>
      <c r="L7" s="270" t="s">
        <v>10</v>
      </c>
      <c r="M7" s="271">
        <v>11.39</v>
      </c>
      <c r="N7" s="272"/>
    </row>
    <row r="8" spans="1:14" ht="14.25" customHeight="1">
      <c r="J8" s="275"/>
      <c r="K8" s="276"/>
      <c r="L8" s="270" t="s">
        <v>9</v>
      </c>
      <c r="M8" s="271">
        <v>0.16</v>
      </c>
      <c r="N8" s="274">
        <f>SUM(M1:M8)</f>
        <v>48.599999999999994</v>
      </c>
    </row>
    <row r="9" spans="1:14" ht="14.25" customHeight="1">
      <c r="J9" s="275"/>
      <c r="K9" s="276"/>
      <c r="L9" s="270" t="s">
        <v>1</v>
      </c>
      <c r="M9" s="271">
        <v>0.37</v>
      </c>
      <c r="N9" s="272"/>
    </row>
    <row r="10" spans="1:14" ht="14.25" customHeight="1">
      <c r="J10" s="275"/>
      <c r="K10" s="276"/>
      <c r="L10" s="270" t="s">
        <v>2</v>
      </c>
      <c r="M10" s="271">
        <v>0.02</v>
      </c>
      <c r="N10" s="272"/>
    </row>
    <row r="11" spans="1:14" ht="14.25" customHeight="1">
      <c r="J11" s="275"/>
      <c r="K11" s="276"/>
      <c r="L11" s="270" t="s">
        <v>39</v>
      </c>
      <c r="M11" s="271">
        <v>0.04</v>
      </c>
      <c r="N11" s="272"/>
    </row>
    <row r="12" spans="1:14" ht="14.25" customHeight="1">
      <c r="J12" s="275"/>
      <c r="K12" s="276"/>
      <c r="L12" s="270" t="s">
        <v>40</v>
      </c>
      <c r="M12" s="271">
        <v>0.05</v>
      </c>
      <c r="N12" s="272"/>
    </row>
    <row r="13" spans="1:14" ht="14.25" customHeight="1">
      <c r="J13" s="273"/>
      <c r="K13" s="276"/>
      <c r="L13" s="277" t="s">
        <v>29</v>
      </c>
      <c r="M13" s="271">
        <v>3.4</v>
      </c>
      <c r="N13" s="272"/>
    </row>
    <row r="14" spans="1:14">
      <c r="J14" s="275"/>
      <c r="K14" s="276"/>
      <c r="L14" s="270" t="s">
        <v>27</v>
      </c>
      <c r="M14" s="271">
        <v>0.1</v>
      </c>
      <c r="N14" s="272"/>
    </row>
    <row r="15" spans="1:14" ht="14.25" customHeight="1">
      <c r="J15" s="275"/>
      <c r="K15" s="272"/>
      <c r="L15" s="270" t="s">
        <v>30</v>
      </c>
      <c r="M15" s="271">
        <v>0.09</v>
      </c>
      <c r="N15" s="272"/>
    </row>
    <row r="16" spans="1:14">
      <c r="J16" s="275"/>
      <c r="K16" s="276"/>
      <c r="L16" s="270" t="s">
        <v>3</v>
      </c>
      <c r="M16" s="271">
        <v>12.31</v>
      </c>
      <c r="N16" s="272"/>
    </row>
    <row r="17" spans="10:14">
      <c r="J17" s="275"/>
      <c r="K17" s="276"/>
      <c r="L17" s="270" t="s">
        <v>28</v>
      </c>
      <c r="M17" s="271">
        <v>0.03</v>
      </c>
      <c r="N17" s="272"/>
    </row>
    <row r="18" spans="10:14">
      <c r="J18" s="275"/>
      <c r="K18" s="276"/>
      <c r="L18" s="270" t="s">
        <v>6</v>
      </c>
      <c r="M18" s="271">
        <v>16.04</v>
      </c>
      <c r="N18" s="272"/>
    </row>
    <row r="19" spans="10:14">
      <c r="J19" s="275"/>
      <c r="K19" s="276"/>
      <c r="L19" s="270" t="s">
        <v>7</v>
      </c>
      <c r="M19" s="271">
        <v>15.04</v>
      </c>
      <c r="N19" s="274"/>
    </row>
    <row r="20" spans="10:14">
      <c r="J20" s="275"/>
      <c r="K20" s="276"/>
      <c r="L20" s="270" t="s">
        <v>13</v>
      </c>
      <c r="M20" s="271">
        <v>3.91</v>
      </c>
      <c r="N20" s="274">
        <f>SUM(M9:M20)</f>
        <v>51.400000000000006</v>
      </c>
    </row>
    <row r="21" spans="10:14">
      <c r="J21" s="275"/>
      <c r="K21" s="276"/>
      <c r="L21" s="278"/>
      <c r="M21" s="274">
        <f>SUM(N8+N20)</f>
        <v>100</v>
      </c>
      <c r="N21" s="272"/>
    </row>
    <row r="22" spans="10:14">
      <c r="J22" s="279"/>
      <c r="K22" s="272"/>
      <c r="L22" s="278"/>
      <c r="M22" s="272"/>
      <c r="N22" s="272"/>
    </row>
    <row r="23" spans="10:14" ht="14.25" customHeight="1">
      <c r="J23" s="270" t="s">
        <v>41</v>
      </c>
      <c r="K23" s="271">
        <v>54.89</v>
      </c>
      <c r="L23" s="270" t="s">
        <v>42</v>
      </c>
      <c r="M23" s="271">
        <v>9.9600000000000009</v>
      </c>
      <c r="N23" s="274">
        <f>SUM(M23:M27)</f>
        <v>54.89</v>
      </c>
    </row>
    <row r="24" spans="10:14">
      <c r="J24" s="280" t="s">
        <v>43</v>
      </c>
      <c r="K24" s="271">
        <v>14.54</v>
      </c>
      <c r="L24" s="270" t="s">
        <v>44</v>
      </c>
      <c r="M24" s="271">
        <v>10.62</v>
      </c>
      <c r="N24" s="272"/>
    </row>
    <row r="25" spans="10:14">
      <c r="J25" s="270" t="s">
        <v>45</v>
      </c>
      <c r="K25" s="271">
        <v>30.57</v>
      </c>
      <c r="L25" s="270" t="s">
        <v>46</v>
      </c>
      <c r="M25" s="271">
        <v>0.1</v>
      </c>
      <c r="N25" s="272"/>
    </row>
    <row r="26" spans="10:14">
      <c r="J26" s="281"/>
      <c r="K26" s="282">
        <f>SUM(K23:K25)</f>
        <v>100</v>
      </c>
      <c r="L26" s="270" t="s">
        <v>47</v>
      </c>
      <c r="M26" s="271">
        <v>26.1</v>
      </c>
      <c r="N26" s="272"/>
    </row>
    <row r="27" spans="10:14">
      <c r="J27" s="281"/>
      <c r="K27" s="272"/>
      <c r="L27" s="270" t="s">
        <v>48</v>
      </c>
      <c r="M27" s="271">
        <v>8.11</v>
      </c>
      <c r="N27" s="272"/>
    </row>
    <row r="28" spans="10:14" ht="14.25" customHeight="1">
      <c r="J28" s="279"/>
      <c r="K28" s="272"/>
      <c r="L28" s="270" t="s">
        <v>49</v>
      </c>
      <c r="M28" s="271">
        <v>14.48</v>
      </c>
      <c r="N28" s="274">
        <f>SUM(M28:M29)</f>
        <v>14.540000000000001</v>
      </c>
    </row>
    <row r="29" spans="10:14">
      <c r="J29" s="280"/>
      <c r="K29" s="272"/>
      <c r="L29" s="270" t="s">
        <v>50</v>
      </c>
      <c r="M29" s="271">
        <v>0.06</v>
      </c>
      <c r="N29" s="272"/>
    </row>
    <row r="30" spans="10:14">
      <c r="J30" s="280"/>
      <c r="K30" s="272"/>
      <c r="L30" s="270" t="s">
        <v>19</v>
      </c>
      <c r="M30" s="271">
        <v>6.93</v>
      </c>
      <c r="N30" s="274">
        <f>SUM(M30:M33)</f>
        <v>30.57</v>
      </c>
    </row>
    <row r="31" spans="10:14" ht="14.25" customHeight="1">
      <c r="J31" s="280"/>
      <c r="K31" s="272"/>
      <c r="L31" s="270" t="s">
        <v>51</v>
      </c>
      <c r="M31" s="271">
        <v>10.79</v>
      </c>
      <c r="N31" s="272"/>
    </row>
    <row r="32" spans="10:14" ht="14.25" customHeight="1">
      <c r="J32" s="280"/>
      <c r="K32" s="272"/>
      <c r="L32" s="270" t="s">
        <v>52</v>
      </c>
      <c r="M32" s="271">
        <v>0.09</v>
      </c>
      <c r="N32" s="272"/>
    </row>
    <row r="33" spans="2:14">
      <c r="B33" s="11"/>
      <c r="J33" s="280"/>
      <c r="K33" s="272"/>
      <c r="L33" s="270" t="s">
        <v>53</v>
      </c>
      <c r="M33" s="271">
        <v>12.76</v>
      </c>
      <c r="N33" s="272"/>
    </row>
    <row r="34" spans="2:14" ht="14.25" customHeight="1">
      <c r="J34" s="279"/>
      <c r="K34" s="272"/>
      <c r="L34" s="277"/>
      <c r="M34" s="274">
        <f>SUM(M23:M33)</f>
        <v>100.00000000000001</v>
      </c>
      <c r="N34" s="272"/>
    </row>
    <row r="35" spans="2:14">
      <c r="J35" s="281"/>
      <c r="K35" s="272" t="s">
        <v>54</v>
      </c>
      <c r="L35" s="277"/>
      <c r="M35" s="272"/>
      <c r="N35" s="272"/>
    </row>
    <row r="36" spans="2:14" ht="14.25" customHeight="1">
      <c r="J36" s="14"/>
    </row>
    <row r="37" spans="2:14">
      <c r="J37" s="14"/>
    </row>
    <row r="38" spans="2:14">
      <c r="J38" s="14"/>
      <c r="L38" s="12"/>
      <c r="M38" s="16"/>
    </row>
    <row r="39" spans="2:14">
      <c r="L39" s="17"/>
    </row>
    <row r="41" spans="2:14">
      <c r="L41" s="11" t="s">
        <v>55</v>
      </c>
    </row>
    <row r="42" spans="2:14">
      <c r="L42" s="11" t="s">
        <v>56</v>
      </c>
    </row>
    <row r="59" spans="1:1">
      <c r="A59" t="s">
        <v>57</v>
      </c>
    </row>
  </sheetData>
  <phoneticPr fontId="5"/>
  <pageMargins left="0.59055118110236227" right="0.59055118110236227" top="0.59055118110236227" bottom="0.59055118110236227" header="0.31496062992125984" footer="0.31496062992125984"/>
  <pageSetup paperSize="9" scale="95" firstPageNumber="170" orientation="portrait" useFirstPageNumber="1" r:id="rId1"/>
  <headerFooter alignWithMargins="0">
    <oddHeader>&amp;L&amp;10財　　政</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3" sqref="A3"/>
    </sheetView>
  </sheetViews>
  <sheetFormatPr defaultRowHeight="14.25"/>
  <cols>
    <col min="9" max="9" width="8.125" customWidth="1"/>
    <col min="10" max="10" width="14.625" customWidth="1"/>
    <col min="11" max="11" width="10.875" bestFit="1" customWidth="1"/>
    <col min="12" max="12" width="10.375" bestFit="1" customWidth="1"/>
    <col min="13" max="14" width="10.875" bestFit="1" customWidth="1"/>
  </cols>
  <sheetData>
    <row r="1" spans="1:14">
      <c r="A1" t="s">
        <v>176</v>
      </c>
      <c r="K1" t="s">
        <v>58</v>
      </c>
      <c r="L1" t="s">
        <v>59</v>
      </c>
      <c r="M1" t="s">
        <v>58</v>
      </c>
      <c r="N1" t="s">
        <v>59</v>
      </c>
    </row>
    <row r="2" spans="1:14">
      <c r="J2" s="18" t="s">
        <v>173</v>
      </c>
      <c r="K2" s="76">
        <v>96.400019999999998</v>
      </c>
      <c r="L2" s="76">
        <v>94.658420000000007</v>
      </c>
      <c r="M2" s="77">
        <v>9640002</v>
      </c>
      <c r="N2" s="77">
        <v>9465842</v>
      </c>
    </row>
    <row r="3" spans="1:14">
      <c r="J3" s="18">
        <v>19</v>
      </c>
      <c r="K3" s="76">
        <v>96.02861</v>
      </c>
      <c r="L3" s="76">
        <v>94.204400000000007</v>
      </c>
      <c r="M3" s="77">
        <v>9602861</v>
      </c>
      <c r="N3" s="77">
        <v>942044</v>
      </c>
    </row>
    <row r="4" spans="1:14">
      <c r="J4" s="18">
        <v>20</v>
      </c>
      <c r="K4" s="76">
        <v>104.26778</v>
      </c>
      <c r="L4" s="76">
        <v>102.35388</v>
      </c>
      <c r="M4" s="77">
        <v>10426778</v>
      </c>
      <c r="N4" s="77">
        <v>10235388</v>
      </c>
    </row>
    <row r="5" spans="1:14">
      <c r="J5" s="18">
        <v>21</v>
      </c>
      <c r="K5" s="76">
        <v>111.90326</v>
      </c>
      <c r="L5" s="76">
        <v>109.06553</v>
      </c>
      <c r="M5" s="77">
        <v>11190326</v>
      </c>
      <c r="N5" s="77">
        <v>10906553</v>
      </c>
    </row>
    <row r="6" spans="1:14">
      <c r="J6" s="18">
        <v>22</v>
      </c>
      <c r="K6" s="76">
        <v>122.69728000000001</v>
      </c>
      <c r="L6" s="76">
        <v>119.96531</v>
      </c>
      <c r="M6" s="77">
        <v>12269728</v>
      </c>
      <c r="N6" s="77">
        <v>11996531</v>
      </c>
    </row>
    <row r="7" spans="1:14">
      <c r="J7" s="18">
        <v>23</v>
      </c>
      <c r="K7" s="76">
        <v>113.71464</v>
      </c>
      <c r="L7" s="76">
        <v>110.79378</v>
      </c>
      <c r="M7" s="77">
        <v>11371464</v>
      </c>
      <c r="N7" s="77">
        <v>11079378</v>
      </c>
    </row>
    <row r="8" spans="1:14">
      <c r="J8" s="18">
        <v>24</v>
      </c>
      <c r="K8" s="76">
        <v>123.87282</v>
      </c>
      <c r="L8" s="76">
        <v>119.5639</v>
      </c>
      <c r="M8" s="77">
        <v>12387282</v>
      </c>
      <c r="N8" s="77">
        <v>11956390</v>
      </c>
    </row>
    <row r="9" spans="1:14">
      <c r="J9" s="18">
        <v>25</v>
      </c>
      <c r="K9" s="76">
        <v>132.33422999999999</v>
      </c>
      <c r="L9" s="76">
        <v>129.91997000000001</v>
      </c>
      <c r="M9" s="77">
        <v>13233423</v>
      </c>
      <c r="N9" s="77">
        <v>12991997</v>
      </c>
    </row>
    <row r="10" spans="1:14">
      <c r="J10" s="18">
        <v>26</v>
      </c>
      <c r="K10" s="76">
        <v>140.73973000000001</v>
      </c>
      <c r="L10" s="76">
        <v>129.54848999999999</v>
      </c>
      <c r="M10" s="77">
        <v>14073973</v>
      </c>
      <c r="N10" s="77">
        <v>12954849</v>
      </c>
    </row>
    <row r="11" spans="1:14">
      <c r="J11" s="18">
        <v>27</v>
      </c>
      <c r="K11" s="20">
        <v>163.04086000000001</v>
      </c>
      <c r="L11" s="20">
        <v>149.98015000000001</v>
      </c>
      <c r="M11" s="21">
        <v>16304086</v>
      </c>
      <c r="N11" s="21">
        <v>14998015</v>
      </c>
    </row>
    <row r="12" spans="1:14">
      <c r="J12" s="18">
        <v>28</v>
      </c>
      <c r="K12" s="20">
        <v>159.17559</v>
      </c>
      <c r="L12" s="20">
        <v>143.0615</v>
      </c>
      <c r="M12" s="21">
        <v>15917559</v>
      </c>
      <c r="N12" s="21">
        <v>14306150</v>
      </c>
    </row>
    <row r="13" spans="1:14">
      <c r="J13" s="18">
        <v>29</v>
      </c>
      <c r="K13" s="20">
        <v>173.93765999999999</v>
      </c>
      <c r="L13" s="20">
        <v>165.39223999999999</v>
      </c>
      <c r="M13" s="21">
        <v>17393766</v>
      </c>
      <c r="N13" s="21">
        <v>16539224</v>
      </c>
    </row>
    <row r="29" spans="1:12">
      <c r="A29" t="s">
        <v>177</v>
      </c>
    </row>
    <row r="30" spans="1:12">
      <c r="J30" s="19" t="s">
        <v>60</v>
      </c>
      <c r="K30" s="19">
        <f>+L30/L36*100</f>
        <v>36.901579056220747</v>
      </c>
      <c r="L30" s="22">
        <v>1470215</v>
      </c>
    </row>
    <row r="31" spans="1:12">
      <c r="J31" s="19" t="s">
        <v>61</v>
      </c>
      <c r="K31" s="19">
        <f>+L31/L36*100</f>
        <v>5.5404261684795157</v>
      </c>
      <c r="L31" s="22">
        <v>220739</v>
      </c>
    </row>
    <row r="32" spans="1:12">
      <c r="J32" s="19" t="s">
        <v>62</v>
      </c>
      <c r="K32" s="19">
        <f>+L32/L36*100</f>
        <v>47.775913167971503</v>
      </c>
      <c r="L32" s="22">
        <v>1903465</v>
      </c>
    </row>
    <row r="33" spans="10:12">
      <c r="J33" s="19" t="s">
        <v>63</v>
      </c>
      <c r="K33" s="19">
        <f>+L33/L36*100</f>
        <v>3.156380579857395</v>
      </c>
      <c r="L33" s="22">
        <v>125755</v>
      </c>
    </row>
    <row r="34" spans="10:12">
      <c r="J34" s="19" t="s">
        <v>64</v>
      </c>
      <c r="K34" s="19">
        <f>+L34/L36*100</f>
        <v>6.6257010274708401</v>
      </c>
      <c r="L34" s="22">
        <v>263978</v>
      </c>
    </row>
    <row r="35" spans="10:12">
      <c r="L35" s="23"/>
    </row>
    <row r="36" spans="10:12">
      <c r="L36" s="23">
        <f>SUM(L30:L35)</f>
        <v>3984152</v>
      </c>
    </row>
  </sheetData>
  <phoneticPr fontId="5"/>
  <pageMargins left="0.59055118110236227" right="0.59055118110236227" top="0.59055118110236227" bottom="0.59055118110236227" header="0.31496062992125984" footer="0.31496062992125984"/>
  <pageSetup paperSize="9" firstPageNumber="171" orientation="portrait" useFirstPageNumber="1" r:id="rId1"/>
  <headerFooter alignWithMargins="0">
    <oddHeader>&amp;R&amp;10財　　政</oddHeader>
    <oddFooter>&amp;C&amp;"ＭＳ 明朝,標準"－&amp;P－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85" zoomScaleNormal="85" workbookViewId="0">
      <selection activeCell="A3" sqref="A3"/>
    </sheetView>
  </sheetViews>
  <sheetFormatPr defaultRowHeight="13.5"/>
  <cols>
    <col min="1" max="2" width="6.625" style="13" customWidth="1"/>
    <col min="3" max="4" width="11" style="13" customWidth="1"/>
    <col min="5" max="5" width="5.625" style="13" customWidth="1"/>
    <col min="6" max="7" width="11" style="13" customWidth="1"/>
    <col min="8" max="8" width="5.625" style="13" customWidth="1"/>
    <col min="9" max="10" width="11" style="13" customWidth="1"/>
    <col min="11" max="11" width="5.625" style="13" customWidth="1"/>
    <col min="12" max="13" width="11" style="13" customWidth="1"/>
    <col min="14" max="14" width="5.625" style="13" customWidth="1"/>
    <col min="15" max="21" width="8.5" style="13" customWidth="1"/>
    <col min="22" max="29" width="8.625" style="13" customWidth="1"/>
    <col min="30" max="16384" width="9" style="13"/>
  </cols>
  <sheetData>
    <row r="1" spans="1:26" ht="18" customHeight="1">
      <c r="A1" s="78" t="s">
        <v>65</v>
      </c>
      <c r="B1" s="79"/>
      <c r="C1" s="79"/>
      <c r="D1" s="79"/>
      <c r="E1" s="79"/>
      <c r="F1" s="79"/>
      <c r="G1" s="79"/>
      <c r="H1" s="79"/>
      <c r="I1" s="79"/>
      <c r="J1" s="79"/>
      <c r="K1" s="79"/>
      <c r="L1" s="79"/>
      <c r="M1" s="79"/>
      <c r="N1" s="80" t="s">
        <v>66</v>
      </c>
    </row>
    <row r="2" spans="1:26" s="25" customFormat="1" ht="16.5" customHeight="1">
      <c r="A2" s="81"/>
      <c r="B2" s="82" t="s">
        <v>67</v>
      </c>
      <c r="C2" s="188" t="s">
        <v>68</v>
      </c>
      <c r="D2" s="188"/>
      <c r="E2" s="189"/>
      <c r="F2" s="188" t="s">
        <v>155</v>
      </c>
      <c r="G2" s="188"/>
      <c r="H2" s="189"/>
      <c r="I2" s="188" t="s">
        <v>156</v>
      </c>
      <c r="J2" s="188"/>
      <c r="K2" s="189"/>
      <c r="L2" s="188" t="s">
        <v>157</v>
      </c>
      <c r="M2" s="188"/>
      <c r="N2" s="189"/>
      <c r="O2" s="24"/>
      <c r="P2" s="24"/>
      <c r="Q2" s="24"/>
      <c r="R2" s="24"/>
      <c r="S2" s="24"/>
      <c r="T2" s="24"/>
      <c r="U2" s="24"/>
      <c r="V2" s="24"/>
      <c r="W2" s="24"/>
      <c r="X2" s="24"/>
      <c r="Y2" s="24"/>
      <c r="Z2" s="24"/>
    </row>
    <row r="3" spans="1:26" s="25" customFormat="1" ht="22.5" customHeight="1">
      <c r="A3" s="83" t="s">
        <v>69</v>
      </c>
      <c r="B3" s="84"/>
      <c r="C3" s="85" t="s">
        <v>70</v>
      </c>
      <c r="D3" s="85" t="s">
        <v>35</v>
      </c>
      <c r="E3" s="86" t="s">
        <v>71</v>
      </c>
      <c r="F3" s="85" t="s">
        <v>70</v>
      </c>
      <c r="G3" s="85" t="s">
        <v>35</v>
      </c>
      <c r="H3" s="86" t="s">
        <v>71</v>
      </c>
      <c r="I3" s="85" t="s">
        <v>70</v>
      </c>
      <c r="J3" s="85" t="s">
        <v>35</v>
      </c>
      <c r="K3" s="86" t="s">
        <v>71</v>
      </c>
      <c r="L3" s="85" t="s">
        <v>70</v>
      </c>
      <c r="M3" s="85" t="s">
        <v>35</v>
      </c>
      <c r="N3" s="86" t="s">
        <v>71</v>
      </c>
      <c r="O3" s="26"/>
      <c r="P3" s="27"/>
      <c r="Q3" s="24"/>
      <c r="R3" s="24"/>
      <c r="S3" s="24"/>
      <c r="T3" s="24"/>
      <c r="U3" s="24"/>
      <c r="V3" s="24"/>
      <c r="W3" s="24"/>
      <c r="X3" s="24"/>
      <c r="Y3" s="24"/>
      <c r="Z3" s="24"/>
    </row>
    <row r="4" spans="1:26" ht="22.9" customHeight="1">
      <c r="A4" s="190" t="s">
        <v>0</v>
      </c>
      <c r="B4" s="191"/>
      <c r="C4" s="29">
        <v>3575847000</v>
      </c>
      <c r="D4" s="29">
        <v>3602571936</v>
      </c>
      <c r="E4" s="87">
        <f>D4/D24*100</f>
        <v>25.597405554884439</v>
      </c>
      <c r="F4" s="88">
        <v>3691383000</v>
      </c>
      <c r="G4" s="88">
        <v>3691476351</v>
      </c>
      <c r="H4" s="87">
        <f>G4/G24*100</f>
        <v>22.64141792721226</v>
      </c>
      <c r="I4" s="29">
        <v>3829677000</v>
      </c>
      <c r="J4" s="29">
        <v>3857457887</v>
      </c>
      <c r="K4" s="87">
        <f>J4/J24*100</f>
        <v>24.233978379116998</v>
      </c>
      <c r="L4" s="29">
        <v>3951771000</v>
      </c>
      <c r="M4" s="29">
        <v>3984152038</v>
      </c>
      <c r="N4" s="87">
        <f>M4/M24*100</f>
        <v>22.905631832744568</v>
      </c>
      <c r="O4" s="30"/>
      <c r="P4" s="30"/>
      <c r="Q4" s="14"/>
      <c r="R4" s="31"/>
      <c r="S4" s="14"/>
      <c r="T4" s="31"/>
      <c r="U4" s="31"/>
      <c r="V4" s="31"/>
      <c r="W4" s="31"/>
      <c r="X4" s="31"/>
      <c r="Y4" s="14"/>
      <c r="Z4" s="14"/>
    </row>
    <row r="5" spans="1:26" ht="22.9" customHeight="1">
      <c r="A5" s="186" t="s">
        <v>1</v>
      </c>
      <c r="B5" s="187"/>
      <c r="C5" s="33">
        <v>64286000</v>
      </c>
      <c r="D5" s="33">
        <v>61717000</v>
      </c>
      <c r="E5" s="89">
        <f>D5/D24*100</f>
        <v>0.43851867684976131</v>
      </c>
      <c r="F5" s="90">
        <v>62978000</v>
      </c>
      <c r="G5" s="90">
        <v>64574000</v>
      </c>
      <c r="H5" s="89">
        <f>G5/G24*100</f>
        <v>0.3960602160801448</v>
      </c>
      <c r="I5" s="33">
        <v>63047000</v>
      </c>
      <c r="J5" s="33">
        <v>67898000</v>
      </c>
      <c r="K5" s="89">
        <f>J5/J24*100</f>
        <v>0.42656037011591774</v>
      </c>
      <c r="L5" s="33">
        <v>63047000</v>
      </c>
      <c r="M5" s="33">
        <v>65252000</v>
      </c>
      <c r="N5" s="89">
        <f>M5/M24*100</f>
        <v>0.37514589656587011</v>
      </c>
      <c r="O5" s="14"/>
      <c r="P5" s="14"/>
      <c r="Q5" s="14"/>
      <c r="R5" s="31"/>
      <c r="S5" s="14"/>
      <c r="T5" s="31"/>
      <c r="U5" s="31"/>
      <c r="V5" s="31"/>
      <c r="W5" s="31"/>
      <c r="X5" s="31"/>
      <c r="Y5" s="14"/>
      <c r="Z5" s="14"/>
    </row>
    <row r="6" spans="1:26" ht="22.9" customHeight="1">
      <c r="A6" s="194" t="s">
        <v>2</v>
      </c>
      <c r="B6" s="195"/>
      <c r="C6" s="33">
        <v>6218000</v>
      </c>
      <c r="D6" s="33">
        <v>5960000</v>
      </c>
      <c r="E6" s="89">
        <f>D6/D24*100</f>
        <v>4.234767266757259E-2</v>
      </c>
      <c r="F6" s="90">
        <v>5393000</v>
      </c>
      <c r="G6" s="90">
        <v>5123000</v>
      </c>
      <c r="H6" s="89">
        <f>G6/G24*100</f>
        <v>3.1421570399519649E-2</v>
      </c>
      <c r="I6" s="33">
        <v>3059000</v>
      </c>
      <c r="J6" s="33">
        <v>3060000</v>
      </c>
      <c r="K6" s="89">
        <f>J6/J24*100</f>
        <v>1.9224052734317775E-2</v>
      </c>
      <c r="L6" s="33">
        <v>3777000</v>
      </c>
      <c r="M6" s="33">
        <v>3759000</v>
      </c>
      <c r="N6" s="89">
        <f>M6/M24*100</f>
        <v>2.16111908476538E-2</v>
      </c>
      <c r="O6" s="31"/>
      <c r="P6" s="31"/>
      <c r="Q6" s="14"/>
      <c r="R6" s="31"/>
      <c r="S6" s="14"/>
      <c r="T6" s="31"/>
      <c r="U6" s="31"/>
      <c r="V6" s="31"/>
      <c r="W6" s="31"/>
      <c r="X6" s="31"/>
      <c r="Y6" s="14"/>
      <c r="Z6" s="14"/>
    </row>
    <row r="7" spans="1:26" ht="22.9" customHeight="1">
      <c r="A7" s="194" t="s">
        <v>39</v>
      </c>
      <c r="B7" s="195"/>
      <c r="C7" s="33">
        <v>9016000</v>
      </c>
      <c r="D7" s="33">
        <v>8907000</v>
      </c>
      <c r="E7" s="89">
        <f>D7/D24*100</f>
        <v>6.3287033632561912E-2</v>
      </c>
      <c r="F7" s="90">
        <v>10448000</v>
      </c>
      <c r="G7" s="33">
        <v>10293000</v>
      </c>
      <c r="H7" s="89">
        <f>G7/G24*100</f>
        <v>6.3131412087108291E-2</v>
      </c>
      <c r="I7" s="33">
        <v>5013000</v>
      </c>
      <c r="J7" s="33">
        <v>5014000</v>
      </c>
      <c r="K7" s="89">
        <f>J7/J24*100</f>
        <v>3.1499804055512851E-2</v>
      </c>
      <c r="L7" s="33">
        <v>7659000</v>
      </c>
      <c r="M7" s="33">
        <v>7631000</v>
      </c>
      <c r="N7" s="89">
        <f>M7/M24*100</f>
        <v>4.3872039733558431E-2</v>
      </c>
      <c r="O7" s="31"/>
      <c r="P7" s="31"/>
      <c r="Q7" s="14"/>
      <c r="R7" s="31"/>
      <c r="S7" s="14"/>
      <c r="T7" s="31"/>
      <c r="U7" s="31"/>
      <c r="V7" s="31"/>
      <c r="W7" s="31"/>
      <c r="X7" s="31"/>
      <c r="Y7" s="14"/>
      <c r="Z7" s="14"/>
    </row>
    <row r="8" spans="1:26" ht="22.9" customHeight="1">
      <c r="A8" s="194" t="s">
        <v>72</v>
      </c>
      <c r="B8" s="195"/>
      <c r="C8" s="33">
        <v>6713000</v>
      </c>
      <c r="D8" s="33">
        <v>6713000</v>
      </c>
      <c r="E8" s="89">
        <f>D8/D24*100</f>
        <v>4.7697974264666911E-2</v>
      </c>
      <c r="F8" s="90">
        <v>8425000</v>
      </c>
      <c r="G8" s="33">
        <v>8328000</v>
      </c>
      <c r="H8" s="89">
        <f>G8/G24*100</f>
        <v>5.1079218873160193E-2</v>
      </c>
      <c r="I8" s="33">
        <v>3971000</v>
      </c>
      <c r="J8" s="33">
        <v>3969000</v>
      </c>
      <c r="K8" s="89">
        <f>J8/J24*100</f>
        <v>2.4934727223041585E-2</v>
      </c>
      <c r="L8" s="33">
        <v>8500000</v>
      </c>
      <c r="M8" s="33">
        <v>8500000</v>
      </c>
      <c r="N8" s="89">
        <f>M8/M24*100</f>
        <v>4.8868082523292715E-2</v>
      </c>
      <c r="O8" s="31"/>
      <c r="P8" s="31"/>
      <c r="Q8" s="14"/>
      <c r="R8" s="31"/>
      <c r="S8" s="14"/>
      <c r="T8" s="31"/>
      <c r="U8" s="31"/>
      <c r="V8" s="31"/>
      <c r="W8" s="31"/>
      <c r="X8" s="31"/>
      <c r="Y8" s="14"/>
      <c r="Z8" s="14"/>
    </row>
    <row r="9" spans="1:26" ht="22.9" customHeight="1">
      <c r="A9" s="186" t="s">
        <v>29</v>
      </c>
      <c r="B9" s="187"/>
      <c r="C9" s="33">
        <v>334158000</v>
      </c>
      <c r="D9" s="33">
        <v>334158000</v>
      </c>
      <c r="E9" s="89">
        <f>D9/D24*100</f>
        <v>2.3742975844380405</v>
      </c>
      <c r="F9" s="90">
        <v>599364000</v>
      </c>
      <c r="G9" s="90">
        <v>599364000</v>
      </c>
      <c r="H9" s="89">
        <f>G9/G24*100</f>
        <v>3.6761581340889511</v>
      </c>
      <c r="I9" s="33">
        <v>551153000</v>
      </c>
      <c r="J9" s="33">
        <v>551153000</v>
      </c>
      <c r="K9" s="89">
        <f>J9/J24*100</f>
        <v>3.4625471688488383</v>
      </c>
      <c r="L9" s="33">
        <v>602621000</v>
      </c>
      <c r="M9" s="33">
        <v>602587000</v>
      </c>
      <c r="N9" s="89">
        <f>M9/M24*100</f>
        <v>3.464384852172163</v>
      </c>
      <c r="O9" s="31"/>
      <c r="P9" s="31"/>
      <c r="Q9" s="14"/>
      <c r="R9" s="31"/>
      <c r="S9" s="14"/>
      <c r="T9" s="31"/>
      <c r="U9" s="31"/>
      <c r="V9" s="31"/>
      <c r="W9" s="31"/>
      <c r="X9" s="31"/>
      <c r="Y9" s="14"/>
      <c r="Z9" s="14"/>
    </row>
    <row r="10" spans="1:26" ht="22.9" customHeight="1">
      <c r="A10" s="186" t="s">
        <v>73</v>
      </c>
      <c r="B10" s="193"/>
      <c r="C10" s="33">
        <v>6089000</v>
      </c>
      <c r="D10" s="33">
        <v>5942000</v>
      </c>
      <c r="E10" s="89">
        <f>D10/D24*100</f>
        <v>4.2219777011865155E-2</v>
      </c>
      <c r="F10" s="90">
        <v>11700000</v>
      </c>
      <c r="G10" s="90">
        <v>11336000</v>
      </c>
      <c r="H10" s="89">
        <f>G10/G24*100</f>
        <v>6.9528581309575399E-2</v>
      </c>
      <c r="I10" s="33">
        <v>12849000</v>
      </c>
      <c r="J10" s="33">
        <v>12860000</v>
      </c>
      <c r="K10" s="89">
        <f>J10/J24*100</f>
        <v>8.0791280445531549E-2</v>
      </c>
      <c r="L10" s="33">
        <v>17038000</v>
      </c>
      <c r="M10" s="33">
        <v>17031000</v>
      </c>
      <c r="N10" s="89">
        <f>M10/M24*100</f>
        <v>9.7914389818140976E-2</v>
      </c>
      <c r="O10" s="31"/>
      <c r="P10" s="31"/>
      <c r="Q10" s="14"/>
      <c r="R10" s="31"/>
      <c r="S10" s="14"/>
      <c r="T10" s="31"/>
      <c r="U10" s="31"/>
      <c r="V10" s="31"/>
      <c r="W10" s="31"/>
      <c r="X10" s="31"/>
      <c r="Y10" s="14"/>
      <c r="Z10" s="14"/>
    </row>
    <row r="11" spans="1:26" ht="22.9" customHeight="1">
      <c r="A11" s="186" t="s">
        <v>30</v>
      </c>
      <c r="B11" s="187"/>
      <c r="C11" s="33">
        <v>9873000</v>
      </c>
      <c r="D11" s="33">
        <v>9873000</v>
      </c>
      <c r="E11" s="89">
        <f>D11/D24*100</f>
        <v>7.0150767155527538E-2</v>
      </c>
      <c r="F11" s="90">
        <v>11763000</v>
      </c>
      <c r="G11" s="90">
        <v>11763000</v>
      </c>
      <c r="H11" s="89">
        <f>G11/G24*100</f>
        <v>7.2147556628840454E-2</v>
      </c>
      <c r="I11" s="33">
        <v>14860000</v>
      </c>
      <c r="J11" s="33">
        <v>14860000</v>
      </c>
      <c r="K11" s="89">
        <f>J11/J24*100</f>
        <v>9.3356020794758868E-2</v>
      </c>
      <c r="L11" s="33">
        <v>15963000</v>
      </c>
      <c r="M11" s="33">
        <v>15963000</v>
      </c>
      <c r="N11" s="89">
        <f>M11/M24*100</f>
        <v>9.1774258978743709E-2</v>
      </c>
      <c r="O11" s="31"/>
      <c r="P11" s="31"/>
      <c r="Q11" s="14"/>
      <c r="R11" s="31"/>
      <c r="S11" s="14"/>
      <c r="T11" s="31"/>
      <c r="U11" s="31"/>
      <c r="V11" s="31"/>
      <c r="W11" s="31"/>
      <c r="X11" s="31"/>
      <c r="Y11" s="14"/>
      <c r="Z11" s="14"/>
    </row>
    <row r="12" spans="1:26" ht="22.9" customHeight="1">
      <c r="A12" s="192" t="s">
        <v>3</v>
      </c>
      <c r="B12" s="193"/>
      <c r="C12" s="33">
        <v>2281749000</v>
      </c>
      <c r="D12" s="33">
        <v>2260492000</v>
      </c>
      <c r="E12" s="89">
        <f>D12/D24*100</f>
        <v>16.061505920078272</v>
      </c>
      <c r="F12" s="90">
        <v>2242571000</v>
      </c>
      <c r="G12" s="90">
        <v>2217627000</v>
      </c>
      <c r="H12" s="89">
        <f>G12/G24*100</f>
        <v>13.60166365418223</v>
      </c>
      <c r="I12" s="33">
        <v>2188970000</v>
      </c>
      <c r="J12" s="33">
        <v>2179725000</v>
      </c>
      <c r="K12" s="89">
        <f>J12/J24*100</f>
        <v>13.693839328859742</v>
      </c>
      <c r="L12" s="33">
        <v>2190591000</v>
      </c>
      <c r="M12" s="33">
        <v>2180913000</v>
      </c>
      <c r="N12" s="89">
        <f>M12/M24*100</f>
        <v>12.538474877661395</v>
      </c>
      <c r="O12" s="31"/>
      <c r="P12" s="31"/>
      <c r="Q12" s="14"/>
      <c r="S12" s="14"/>
      <c r="T12" s="31"/>
      <c r="U12" s="31"/>
      <c r="V12" s="31"/>
      <c r="W12" s="31"/>
      <c r="X12" s="31"/>
      <c r="Y12" s="14"/>
      <c r="Z12" s="14"/>
    </row>
    <row r="13" spans="1:26" ht="22.9" customHeight="1">
      <c r="A13" s="186" t="s">
        <v>74</v>
      </c>
      <c r="B13" s="193"/>
      <c r="C13" s="33">
        <v>5500000</v>
      </c>
      <c r="D13" s="33">
        <v>5029000</v>
      </c>
      <c r="E13" s="89">
        <f>D13/D24*100</f>
        <v>3.5732625141815862E-2</v>
      </c>
      <c r="F13" s="90">
        <v>5500000</v>
      </c>
      <c r="G13" s="90">
        <v>5458000</v>
      </c>
      <c r="H13" s="89">
        <f>G13/G24*100</f>
        <v>3.3476270005968818E-2</v>
      </c>
      <c r="I13" s="33">
        <v>5500000</v>
      </c>
      <c r="J13" s="33">
        <v>5145000</v>
      </c>
      <c r="K13" s="89">
        <f>J13/J24*100</f>
        <v>3.232279454838724E-2</v>
      </c>
      <c r="L13" s="33">
        <v>5500000</v>
      </c>
      <c r="M13" s="33">
        <v>5024000</v>
      </c>
      <c r="N13" s="89">
        <f>M13/M24*100</f>
        <v>2.8883911364355599E-2</v>
      </c>
      <c r="O13" s="31"/>
      <c r="P13" s="31"/>
      <c r="Q13" s="14"/>
      <c r="R13" s="31"/>
      <c r="S13" s="14"/>
      <c r="T13" s="31"/>
      <c r="U13" s="31"/>
      <c r="V13" s="31"/>
      <c r="W13" s="31"/>
      <c r="X13" s="31"/>
      <c r="Y13" s="14"/>
      <c r="Z13" s="14"/>
    </row>
    <row r="14" spans="1:26" ht="22.9" customHeight="1">
      <c r="A14" s="192" t="s">
        <v>4</v>
      </c>
      <c r="B14" s="193"/>
      <c r="C14" s="33">
        <v>346135000</v>
      </c>
      <c r="D14" s="33">
        <v>342279560</v>
      </c>
      <c r="E14" s="89">
        <f>D14/D24*100</f>
        <v>2.4320038200806664</v>
      </c>
      <c r="F14" s="90">
        <v>353657000</v>
      </c>
      <c r="G14" s="90">
        <v>354310439</v>
      </c>
      <c r="H14" s="89">
        <f>G14/G24*100</f>
        <v>2.1731388644003928</v>
      </c>
      <c r="I14" s="33">
        <v>347252000</v>
      </c>
      <c r="J14" s="33">
        <v>343700430</v>
      </c>
      <c r="K14" s="89">
        <f>J14/J24*100</f>
        <v>2.159253330433887</v>
      </c>
      <c r="L14" s="33">
        <v>363922000</v>
      </c>
      <c r="M14" s="33">
        <v>358603696</v>
      </c>
      <c r="N14" s="89">
        <f>M14/M24*100</f>
        <v>2.0616794128571496</v>
      </c>
      <c r="O14" s="31"/>
      <c r="P14" s="31"/>
      <c r="Q14" s="14"/>
      <c r="R14" s="31"/>
      <c r="S14" s="14"/>
      <c r="T14" s="31"/>
      <c r="U14" s="31"/>
      <c r="V14" s="31"/>
      <c r="W14" s="31"/>
      <c r="X14" s="31"/>
      <c r="Y14" s="14"/>
      <c r="Z14" s="14"/>
    </row>
    <row r="15" spans="1:26" ht="22.9" customHeight="1">
      <c r="A15" s="192" t="s">
        <v>5</v>
      </c>
      <c r="B15" s="193"/>
      <c r="C15" s="33">
        <v>82081000</v>
      </c>
      <c r="D15" s="33">
        <v>82553484</v>
      </c>
      <c r="E15" s="89">
        <f>D15/D24*100</f>
        <v>0.58656844261739782</v>
      </c>
      <c r="F15" s="90">
        <v>88218000</v>
      </c>
      <c r="G15" s="90">
        <v>91190221</v>
      </c>
      <c r="H15" s="89">
        <f>G15/G24*100</f>
        <v>0.55930898865884349</v>
      </c>
      <c r="I15" s="33">
        <v>99385000</v>
      </c>
      <c r="J15" s="33">
        <v>103540481</v>
      </c>
      <c r="K15" s="89">
        <f>J15/J24*100</f>
        <v>0.65047962969955153</v>
      </c>
      <c r="L15" s="33">
        <v>108171000</v>
      </c>
      <c r="M15" s="33">
        <v>115065444</v>
      </c>
      <c r="N15" s="89">
        <f>M15/M24*100</f>
        <v>0.66153266034956659</v>
      </c>
      <c r="O15" s="31"/>
      <c r="P15" s="31"/>
      <c r="Q15" s="14"/>
      <c r="R15" s="31"/>
      <c r="S15" s="14"/>
      <c r="T15" s="31"/>
      <c r="U15" s="31"/>
      <c r="V15" s="31"/>
      <c r="W15" s="31"/>
      <c r="X15" s="31"/>
      <c r="Y15" s="14"/>
      <c r="Z15" s="14"/>
    </row>
    <row r="16" spans="1:26" ht="22.9" customHeight="1">
      <c r="A16" s="192" t="s">
        <v>6</v>
      </c>
      <c r="B16" s="193"/>
      <c r="C16" s="33">
        <v>1974882000</v>
      </c>
      <c r="D16" s="33">
        <v>1813874127</v>
      </c>
      <c r="E16" s="89">
        <f>D16/D24*100</f>
        <v>12.88814560241191</v>
      </c>
      <c r="F16" s="90">
        <v>2226337000</v>
      </c>
      <c r="G16" s="90">
        <v>2062620141</v>
      </c>
      <c r="H16" s="89">
        <f>G16/G24*100</f>
        <v>12.650939677512913</v>
      </c>
      <c r="I16" s="33">
        <v>2686178000</v>
      </c>
      <c r="J16" s="33">
        <v>2245790286</v>
      </c>
      <c r="K16" s="89">
        <f>J16/J24*100</f>
        <v>14.108885911203462</v>
      </c>
      <c r="L16" s="33">
        <v>2911445546</v>
      </c>
      <c r="M16" s="33">
        <v>2838796240</v>
      </c>
      <c r="N16" s="89">
        <f>M16/M24*100</f>
        <v>16.32076810860389</v>
      </c>
      <c r="O16" s="31"/>
      <c r="P16" s="31"/>
      <c r="Q16" s="14"/>
      <c r="R16" s="31"/>
      <c r="S16" s="14"/>
      <c r="T16" s="31"/>
      <c r="U16" s="31"/>
      <c r="V16" s="31"/>
      <c r="W16" s="31"/>
      <c r="X16" s="31"/>
      <c r="Y16" s="14"/>
      <c r="Z16" s="14"/>
    </row>
    <row r="17" spans="1:26" ht="22.9" customHeight="1">
      <c r="A17" s="192" t="s">
        <v>7</v>
      </c>
      <c r="B17" s="193"/>
      <c r="C17" s="33">
        <v>3332664000</v>
      </c>
      <c r="D17" s="33">
        <v>2483399749</v>
      </c>
      <c r="E17" s="89">
        <f>D17/D24*100</f>
        <v>17.645335515668446</v>
      </c>
      <c r="F17" s="90">
        <v>3420601200</v>
      </c>
      <c r="G17" s="90">
        <v>3048406128</v>
      </c>
      <c r="H17" s="89">
        <f>G17/G24*100</f>
        <v>18.697190661190536</v>
      </c>
      <c r="I17" s="33">
        <v>2570602240</v>
      </c>
      <c r="J17" s="33">
        <v>2211801325</v>
      </c>
      <c r="K17" s="89">
        <f>J17/J24*100</f>
        <v>13.895354676350957</v>
      </c>
      <c r="L17" s="33">
        <v>2866270168</v>
      </c>
      <c r="M17" s="33">
        <v>2401324810</v>
      </c>
      <c r="N17" s="89">
        <f>M17/M24*100</f>
        <v>13.805663409448258</v>
      </c>
      <c r="O17" s="31"/>
      <c r="P17" s="31"/>
      <c r="Q17" s="14"/>
      <c r="R17" s="31"/>
      <c r="S17" s="14"/>
      <c r="T17" s="31"/>
      <c r="U17" s="31"/>
      <c r="V17" s="31"/>
      <c r="W17" s="31"/>
      <c r="X17" s="31"/>
      <c r="Y17" s="14"/>
      <c r="Z17" s="14"/>
    </row>
    <row r="18" spans="1:26" ht="22.9" customHeight="1">
      <c r="A18" s="192" t="s">
        <v>8</v>
      </c>
      <c r="B18" s="193"/>
      <c r="C18" s="33">
        <v>13713000</v>
      </c>
      <c r="D18" s="33">
        <v>14733079</v>
      </c>
      <c r="E18" s="89">
        <f>D18/D24*100</f>
        <v>0.10468315551635698</v>
      </c>
      <c r="F18" s="90">
        <v>16182000</v>
      </c>
      <c r="G18" s="90">
        <v>13177921</v>
      </c>
      <c r="H18" s="89">
        <f>G18/G24*100</f>
        <v>8.0825877888114073E-2</v>
      </c>
      <c r="I18" s="33">
        <v>26136000</v>
      </c>
      <c r="J18" s="33">
        <v>10148364</v>
      </c>
      <c r="K18" s="89">
        <f>J18/J24*100</f>
        <v>6.3755779314722899E-2</v>
      </c>
      <c r="L18" s="33">
        <v>8585000</v>
      </c>
      <c r="M18" s="33">
        <v>13769720</v>
      </c>
      <c r="N18" s="89">
        <f>M18/M24*100</f>
        <v>7.9164683915604009E-2</v>
      </c>
      <c r="O18" s="31"/>
      <c r="P18" s="31"/>
      <c r="Q18" s="14"/>
      <c r="R18" s="31"/>
      <c r="S18" s="14"/>
      <c r="T18" s="31"/>
      <c r="U18" s="31"/>
      <c r="V18" s="31"/>
      <c r="W18" s="31"/>
      <c r="X18" s="31"/>
      <c r="Y18" s="14"/>
      <c r="Z18" s="14"/>
    </row>
    <row r="19" spans="1:26" ht="22.9" customHeight="1">
      <c r="A19" s="192" t="s">
        <v>9</v>
      </c>
      <c r="B19" s="193"/>
      <c r="C19" s="33">
        <v>521000</v>
      </c>
      <c r="D19" s="33">
        <v>620000</v>
      </c>
      <c r="E19" s="89">
        <f>D19/D24*100</f>
        <v>4.4052948077005043E-3</v>
      </c>
      <c r="F19" s="90">
        <v>2871000</v>
      </c>
      <c r="G19" s="90">
        <v>2900000</v>
      </c>
      <c r="H19" s="89">
        <f>G19/G24*100</f>
        <v>1.7786951817022643E-2</v>
      </c>
      <c r="I19" s="33">
        <v>1381000</v>
      </c>
      <c r="J19" s="33">
        <v>1580000</v>
      </c>
      <c r="K19" s="89">
        <f>J19/J24*100</f>
        <v>9.9261448758895688E-3</v>
      </c>
      <c r="L19" s="33">
        <v>28174000</v>
      </c>
      <c r="M19" s="33">
        <v>27934008</v>
      </c>
      <c r="N19" s="89">
        <f>M19/M24*100</f>
        <v>0.16059781272356691</v>
      </c>
      <c r="Q19" s="31"/>
      <c r="Z19" s="31"/>
    </row>
    <row r="20" spans="1:26" ht="22.9" customHeight="1">
      <c r="A20" s="192" t="s">
        <v>10</v>
      </c>
      <c r="B20" s="193"/>
      <c r="C20" s="33">
        <v>1238512000</v>
      </c>
      <c r="D20" s="33">
        <v>1237048500</v>
      </c>
      <c r="E20" s="89">
        <f>D20/D24*100</f>
        <v>8.7896182805220917</v>
      </c>
      <c r="F20" s="90">
        <v>1339029000</v>
      </c>
      <c r="G20" s="90">
        <v>1338179108</v>
      </c>
      <c r="H20" s="89">
        <f>G20/G24*100</f>
        <v>8.2076301091525288</v>
      </c>
      <c r="I20" s="33">
        <v>1829140000</v>
      </c>
      <c r="J20" s="33">
        <v>1828701336</v>
      </c>
      <c r="K20" s="89">
        <f>J20/J24*100</f>
        <v>11.488578731562537</v>
      </c>
      <c r="L20" s="33">
        <v>2020445000</v>
      </c>
      <c r="M20" s="33">
        <v>2020394695</v>
      </c>
      <c r="N20" s="89">
        <f>M20/M24*100</f>
        <v>11.615625257045036</v>
      </c>
    </row>
    <row r="21" spans="1:26" ht="22.9" customHeight="1">
      <c r="A21" s="192" t="s">
        <v>11</v>
      </c>
      <c r="B21" s="193"/>
      <c r="C21" s="33">
        <v>241426190</v>
      </c>
      <c r="D21" s="33">
        <v>241426399</v>
      </c>
      <c r="E21" s="89">
        <f>D21/D24*100</f>
        <v>1.7154104225105327</v>
      </c>
      <c r="F21" s="90">
        <v>1119124820</v>
      </c>
      <c r="G21" s="90">
        <v>1119124738</v>
      </c>
      <c r="H21" s="89">
        <f>G21/G24*100</f>
        <v>6.8640751007048566</v>
      </c>
      <c r="I21" s="33">
        <v>1306070754</v>
      </c>
      <c r="J21" s="33">
        <v>1306071132</v>
      </c>
      <c r="K21" s="89">
        <f>J21/J24*100</f>
        <v>8.2052223256006886</v>
      </c>
      <c r="L21" s="33">
        <v>1611408838</v>
      </c>
      <c r="M21" s="33">
        <v>1611409731</v>
      </c>
      <c r="N21" s="89">
        <f>M21/M24*100</f>
        <v>9.2642945545111655</v>
      </c>
      <c r="Q21" s="31"/>
    </row>
    <row r="22" spans="1:26" ht="22.9" customHeight="1">
      <c r="A22" s="192" t="s">
        <v>12</v>
      </c>
      <c r="B22" s="193"/>
      <c r="C22" s="33">
        <v>422648000</v>
      </c>
      <c r="D22" s="33">
        <v>427375125</v>
      </c>
      <c r="E22" s="89">
        <f>D22/D24*100</f>
        <v>3.0366345469400868</v>
      </c>
      <c r="F22" s="90">
        <v>411942000</v>
      </c>
      <c r="G22" s="90">
        <v>411635397</v>
      </c>
      <c r="H22" s="89">
        <f>G22/G24*100</f>
        <v>2.5247375767655122</v>
      </c>
      <c r="I22" s="33">
        <v>469106000</v>
      </c>
      <c r="J22" s="33">
        <v>480384091</v>
      </c>
      <c r="K22" s="89">
        <f>J22/J24*100</f>
        <v>3.0179506856572904</v>
      </c>
      <c r="L22" s="33">
        <v>452026000</v>
      </c>
      <c r="M22" s="33">
        <v>450555776</v>
      </c>
      <c r="N22" s="89">
        <f>M22/M24*100</f>
        <v>2.5903290403428452</v>
      </c>
      <c r="O22" s="14"/>
      <c r="P22" s="14"/>
      <c r="Q22" s="14"/>
      <c r="R22" s="14"/>
      <c r="S22" s="14"/>
      <c r="T22" s="14"/>
      <c r="U22" s="14"/>
      <c r="V22" s="14"/>
      <c r="W22" s="14"/>
      <c r="X22" s="14"/>
      <c r="Y22" s="14"/>
      <c r="Z22" s="14"/>
    </row>
    <row r="23" spans="1:26" ht="22.9" customHeight="1">
      <c r="A23" s="192" t="s">
        <v>13</v>
      </c>
      <c r="B23" s="193"/>
      <c r="C23" s="33">
        <v>1430200000</v>
      </c>
      <c r="D23" s="33">
        <v>1129300000</v>
      </c>
      <c r="E23" s="89">
        <f>D23/D24*100</f>
        <v>8.0240313328002895</v>
      </c>
      <c r="F23" s="90">
        <v>1386400000</v>
      </c>
      <c r="G23" s="90">
        <v>1237200000</v>
      </c>
      <c r="H23" s="89">
        <f>G23/G24*100</f>
        <v>7.5882816510415214</v>
      </c>
      <c r="I23" s="33">
        <v>815900000</v>
      </c>
      <c r="J23" s="33">
        <v>684700000</v>
      </c>
      <c r="K23" s="89">
        <f>J23/J24*100</f>
        <v>4.3015388585579668</v>
      </c>
      <c r="L23" s="33">
        <v>766900000</v>
      </c>
      <c r="M23" s="33">
        <v>665100000</v>
      </c>
      <c r="N23" s="89">
        <f>M23/M24*100</f>
        <v>3.8237837277931743</v>
      </c>
      <c r="O23" s="14"/>
      <c r="P23" s="14"/>
      <c r="Q23" s="14"/>
      <c r="R23" s="14"/>
      <c r="S23" s="14"/>
      <c r="T23" s="14"/>
      <c r="U23" s="14"/>
      <c r="V23" s="14"/>
      <c r="W23" s="14"/>
      <c r="X23" s="14"/>
      <c r="Y23" s="14"/>
      <c r="Z23" s="14"/>
    </row>
    <row r="24" spans="1:26" ht="22.9" customHeight="1">
      <c r="A24" s="196" t="s">
        <v>75</v>
      </c>
      <c r="B24" s="197"/>
      <c r="C24" s="60">
        <f t="shared" ref="C24:D24" si="0">SUM(C4:C23)</f>
        <v>15382231190</v>
      </c>
      <c r="D24" s="60">
        <f t="shared" si="0"/>
        <v>14073972959</v>
      </c>
      <c r="E24" s="91">
        <f t="shared" ref="E24:N24" si="1">SUM(E4:E23)</f>
        <v>100</v>
      </c>
      <c r="F24" s="92">
        <f>SUM(F4:F23)</f>
        <v>17013887020</v>
      </c>
      <c r="G24" s="92">
        <f>SUM(G4:G23)</f>
        <v>16304086444</v>
      </c>
      <c r="H24" s="91">
        <f t="shared" si="1"/>
        <v>100.00000000000001</v>
      </c>
      <c r="I24" s="60">
        <v>16829249994</v>
      </c>
      <c r="J24" s="60">
        <v>15917559332</v>
      </c>
      <c r="K24" s="91">
        <f t="shared" si="1"/>
        <v>100</v>
      </c>
      <c r="L24" s="60">
        <f>SUM(L4:L23)</f>
        <v>18003814552</v>
      </c>
      <c r="M24" s="60">
        <f>SUM(M4:M23)</f>
        <v>17393766158</v>
      </c>
      <c r="N24" s="91">
        <f t="shared" si="1"/>
        <v>100</v>
      </c>
      <c r="R24" s="31"/>
      <c r="S24" s="31"/>
      <c r="T24" s="31"/>
      <c r="U24" s="31"/>
      <c r="V24" s="31"/>
      <c r="W24" s="31"/>
      <c r="X24" s="31"/>
      <c r="Y24" s="31"/>
      <c r="Z24" s="31"/>
    </row>
    <row r="25" spans="1:26" ht="16.5" customHeight="1">
      <c r="A25" s="79"/>
      <c r="B25" s="93"/>
      <c r="C25" s="94"/>
      <c r="D25" s="79"/>
      <c r="E25" s="79"/>
      <c r="F25" s="79"/>
      <c r="G25" s="79"/>
      <c r="H25" s="79"/>
      <c r="I25" s="79"/>
      <c r="J25" s="79"/>
      <c r="K25" s="79"/>
      <c r="L25" s="79"/>
      <c r="M25" s="79"/>
      <c r="N25" s="95" t="s">
        <v>158</v>
      </c>
      <c r="R25" s="31"/>
      <c r="S25" s="31"/>
      <c r="T25" s="31"/>
      <c r="U25" s="31"/>
      <c r="V25" s="31"/>
      <c r="W25" s="31"/>
      <c r="X25" s="31"/>
      <c r="Y25" s="31"/>
      <c r="Z25" s="31"/>
    </row>
    <row r="26" spans="1:26" ht="18" customHeight="1">
      <c r="B26" s="34"/>
      <c r="C26" s="14"/>
      <c r="R26" s="31"/>
      <c r="S26" s="31"/>
      <c r="T26" s="31"/>
      <c r="U26" s="31"/>
      <c r="V26" s="31"/>
      <c r="W26" s="31"/>
      <c r="X26" s="31"/>
      <c r="Y26" s="31"/>
      <c r="Z26" s="31"/>
    </row>
    <row r="27" spans="1:26" ht="18" customHeight="1">
      <c r="B27" s="34"/>
      <c r="C27" s="14"/>
      <c r="R27" s="31"/>
      <c r="S27" s="31"/>
      <c r="T27" s="31"/>
      <c r="U27" s="31"/>
      <c r="V27" s="31"/>
      <c r="W27" s="31"/>
      <c r="X27" s="31"/>
      <c r="Y27" s="31"/>
      <c r="Z27" s="31"/>
    </row>
    <row r="28" spans="1:26" ht="18" customHeight="1">
      <c r="B28" s="34"/>
      <c r="C28" s="14"/>
      <c r="D28" s="14"/>
      <c r="E28" s="31"/>
      <c r="F28" s="31"/>
      <c r="G28" s="31"/>
      <c r="H28" s="31"/>
      <c r="I28" s="31"/>
      <c r="J28" s="31"/>
      <c r="K28" s="31"/>
      <c r="L28" s="31"/>
      <c r="M28" s="31"/>
      <c r="N28" s="31"/>
      <c r="O28" s="31"/>
      <c r="P28" s="31"/>
      <c r="Q28" s="31"/>
      <c r="R28" s="31"/>
      <c r="S28" s="31"/>
      <c r="T28" s="31"/>
      <c r="U28" s="31"/>
      <c r="V28" s="31"/>
      <c r="W28" s="31"/>
      <c r="X28" s="31"/>
      <c r="Y28" s="31"/>
      <c r="Z28" s="31"/>
    </row>
    <row r="29" spans="1:26" ht="18" customHeight="1">
      <c r="B29" s="34"/>
      <c r="C29" s="14"/>
      <c r="E29" s="31"/>
      <c r="F29" s="31"/>
      <c r="G29" s="31"/>
      <c r="H29" s="31"/>
      <c r="I29" s="31"/>
      <c r="J29" s="31"/>
      <c r="K29" s="31"/>
      <c r="L29" s="31"/>
      <c r="M29" s="31"/>
      <c r="N29" s="31"/>
      <c r="O29" s="31"/>
      <c r="P29" s="31"/>
      <c r="Q29" s="31"/>
      <c r="R29" s="31"/>
      <c r="S29" s="31"/>
      <c r="T29" s="31"/>
      <c r="U29" s="31"/>
      <c r="V29" s="31"/>
      <c r="W29" s="31"/>
      <c r="X29" s="31"/>
      <c r="Y29" s="31"/>
      <c r="Z29" s="31"/>
    </row>
    <row r="30" spans="1:26" ht="18" customHeight="1">
      <c r="B30" s="34"/>
      <c r="C30" s="14"/>
      <c r="E30" s="31"/>
      <c r="F30" s="31"/>
      <c r="G30" s="31"/>
      <c r="H30" s="31"/>
      <c r="I30" s="31"/>
      <c r="J30" s="31"/>
      <c r="K30" s="31"/>
      <c r="L30" s="31"/>
      <c r="M30" s="31"/>
      <c r="N30" s="31"/>
      <c r="O30" s="31"/>
      <c r="P30" s="31"/>
      <c r="Q30" s="31"/>
      <c r="R30" s="31"/>
      <c r="S30" s="31"/>
      <c r="T30" s="31"/>
      <c r="U30" s="31"/>
      <c r="V30" s="31"/>
      <c r="W30" s="31"/>
      <c r="X30" s="31"/>
      <c r="Y30" s="31"/>
      <c r="Z30" s="31"/>
    </row>
    <row r="31" spans="1:26" ht="18" customHeight="1">
      <c r="B31" s="34"/>
      <c r="C31" s="14"/>
      <c r="E31" s="31"/>
      <c r="F31" s="31"/>
      <c r="G31" s="31"/>
      <c r="H31" s="31"/>
      <c r="I31" s="31"/>
      <c r="J31" s="31"/>
      <c r="K31" s="31"/>
      <c r="L31" s="31"/>
      <c r="M31" s="31"/>
      <c r="N31" s="31"/>
      <c r="O31" s="31"/>
      <c r="P31" s="31"/>
      <c r="Q31" s="31"/>
      <c r="R31" s="31"/>
      <c r="S31" s="31"/>
      <c r="T31" s="31"/>
      <c r="U31" s="31"/>
      <c r="V31" s="31"/>
      <c r="W31" s="31"/>
      <c r="X31" s="31"/>
      <c r="Y31" s="31"/>
      <c r="Z31" s="31"/>
    </row>
    <row r="32" spans="1:26" ht="18" customHeight="1">
      <c r="B32" s="34"/>
      <c r="C32" s="14"/>
      <c r="E32" s="31"/>
      <c r="F32" s="31"/>
      <c r="G32" s="31"/>
      <c r="H32" s="31"/>
      <c r="I32" s="31"/>
      <c r="J32" s="31"/>
      <c r="K32" s="31"/>
      <c r="L32" s="31"/>
      <c r="M32" s="31"/>
      <c r="N32" s="31"/>
      <c r="O32" s="31"/>
      <c r="P32" s="31"/>
      <c r="Q32" s="31"/>
      <c r="R32" s="31"/>
      <c r="S32" s="31"/>
      <c r="T32" s="31"/>
      <c r="U32" s="31"/>
      <c r="V32" s="31"/>
      <c r="W32" s="31"/>
      <c r="X32" s="31"/>
      <c r="Y32" s="31"/>
      <c r="Z32" s="31"/>
    </row>
    <row r="33" spans="1:26" ht="18" customHeight="1">
      <c r="C33" s="14"/>
      <c r="E33" s="31"/>
      <c r="F33" s="31"/>
      <c r="G33" s="31"/>
      <c r="H33" s="31"/>
      <c r="I33" s="31"/>
      <c r="J33" s="31"/>
      <c r="K33" s="31"/>
      <c r="L33" s="31"/>
      <c r="M33" s="31"/>
      <c r="N33" s="31"/>
      <c r="O33" s="31"/>
      <c r="P33" s="31"/>
      <c r="Q33" s="31"/>
      <c r="R33" s="31"/>
      <c r="S33" s="31"/>
      <c r="T33" s="31"/>
      <c r="U33" s="31"/>
      <c r="V33" s="31"/>
      <c r="W33" s="31"/>
      <c r="X33" s="31"/>
      <c r="Y33" s="31"/>
      <c r="Z33" s="31"/>
    </row>
    <row r="34" spans="1:26" ht="18" customHeight="1">
      <c r="F34" s="14"/>
      <c r="G34" s="14"/>
      <c r="H34" s="14"/>
      <c r="I34" s="31"/>
      <c r="J34" s="31"/>
      <c r="K34" s="31"/>
      <c r="L34" s="31"/>
      <c r="M34" s="31"/>
      <c r="N34" s="31"/>
      <c r="O34" s="31"/>
      <c r="P34" s="31"/>
      <c r="Q34" s="31"/>
      <c r="R34" s="31"/>
      <c r="S34" s="31"/>
      <c r="T34" s="31"/>
      <c r="U34" s="31"/>
      <c r="V34" s="31"/>
      <c r="W34" s="31"/>
      <c r="X34" s="31"/>
      <c r="Y34" s="31"/>
      <c r="Z34" s="31"/>
    </row>
    <row r="35" spans="1:26" ht="18" customHeight="1">
      <c r="F35" s="14"/>
      <c r="G35" s="14"/>
      <c r="H35" s="14"/>
      <c r="I35" s="31"/>
      <c r="J35" s="31"/>
      <c r="K35" s="31"/>
      <c r="L35" s="31"/>
      <c r="M35" s="31"/>
      <c r="N35" s="31"/>
      <c r="O35" s="31"/>
      <c r="P35" s="31"/>
      <c r="Q35" s="31"/>
      <c r="R35" s="31"/>
      <c r="S35" s="31"/>
      <c r="T35" s="31"/>
      <c r="U35" s="31"/>
      <c r="V35" s="31"/>
      <c r="W35" s="31"/>
      <c r="X35" s="31"/>
      <c r="Y35" s="31"/>
      <c r="Z35" s="31"/>
    </row>
    <row r="36" spans="1:26" ht="18" customHeight="1">
      <c r="F36" s="14"/>
      <c r="G36" s="14"/>
      <c r="H36" s="14"/>
      <c r="I36" s="31"/>
      <c r="J36" s="31"/>
      <c r="K36" s="31"/>
      <c r="L36" s="31"/>
      <c r="M36" s="31"/>
      <c r="N36" s="31"/>
      <c r="O36" s="31"/>
      <c r="P36" s="31"/>
      <c r="Q36" s="31"/>
      <c r="R36" s="31"/>
      <c r="S36" s="31"/>
      <c r="T36" s="31"/>
      <c r="U36" s="31"/>
      <c r="V36" s="31"/>
      <c r="W36" s="31"/>
      <c r="X36" s="31"/>
      <c r="Y36" s="31"/>
      <c r="Z36" s="31"/>
    </row>
    <row r="37" spans="1:26" ht="18" customHeight="1">
      <c r="A37" s="31"/>
      <c r="B37" s="31"/>
      <c r="C37" s="31"/>
      <c r="D37" s="31"/>
      <c r="E37" s="14"/>
      <c r="F37" s="14"/>
      <c r="G37" s="14"/>
      <c r="H37" s="14"/>
      <c r="I37" s="14"/>
      <c r="J37" s="14"/>
      <c r="K37" s="14"/>
      <c r="L37" s="14"/>
      <c r="M37" s="14"/>
      <c r="N37" s="14"/>
      <c r="O37" s="14"/>
      <c r="P37" s="14"/>
      <c r="Q37" s="14"/>
      <c r="R37" s="31"/>
      <c r="S37" s="31"/>
      <c r="T37" s="31"/>
      <c r="U37" s="31"/>
      <c r="V37" s="31"/>
      <c r="W37" s="31"/>
      <c r="X37" s="31"/>
      <c r="Y37" s="31"/>
      <c r="Z37" s="31"/>
    </row>
    <row r="38" spans="1:26" ht="18" customHeight="1">
      <c r="E38" s="14"/>
      <c r="F38" s="14"/>
      <c r="G38" s="14"/>
      <c r="H38" s="14"/>
      <c r="I38" s="14"/>
      <c r="J38" s="14"/>
      <c r="K38" s="14"/>
      <c r="L38" s="14"/>
      <c r="M38" s="14"/>
      <c r="N38" s="14"/>
      <c r="O38" s="14"/>
      <c r="P38" s="14"/>
      <c r="Q38" s="14"/>
      <c r="R38" s="31"/>
      <c r="S38" s="31"/>
      <c r="T38" s="31"/>
      <c r="U38" s="31"/>
      <c r="V38" s="31"/>
      <c r="W38" s="31"/>
      <c r="X38" s="31"/>
      <c r="Y38" s="31"/>
      <c r="Z38" s="31"/>
    </row>
    <row r="39" spans="1:26" ht="18" customHeight="1">
      <c r="B39" s="34"/>
      <c r="C39" s="34"/>
      <c r="F39" s="34"/>
      <c r="G39" s="34"/>
      <c r="H39" s="34"/>
      <c r="I39" s="31"/>
      <c r="J39" s="31"/>
      <c r="K39" s="31"/>
      <c r="L39" s="31"/>
      <c r="M39" s="31"/>
      <c r="N39" s="31"/>
      <c r="O39" s="31"/>
      <c r="P39" s="31"/>
      <c r="Q39" s="31"/>
      <c r="R39" s="31"/>
      <c r="S39" s="31"/>
      <c r="T39" s="31"/>
      <c r="U39" s="31"/>
      <c r="V39" s="31"/>
      <c r="W39" s="31"/>
      <c r="X39" s="31"/>
      <c r="Y39" s="31"/>
      <c r="Z39" s="31"/>
    </row>
    <row r="40" spans="1:26" ht="18" customHeight="1">
      <c r="B40" s="34"/>
      <c r="Q40" s="31"/>
    </row>
    <row r="41" spans="1:26" ht="18" customHeight="1">
      <c r="B41" s="34"/>
      <c r="Q41" s="31"/>
    </row>
    <row r="42" spans="1:26" ht="18" customHeight="1">
      <c r="B42" s="34"/>
      <c r="Q42" s="31"/>
    </row>
    <row r="43" spans="1:26" ht="18" customHeight="1">
      <c r="B43" s="34"/>
      <c r="Q43" s="31"/>
    </row>
    <row r="44" spans="1:26" ht="18" customHeight="1">
      <c r="Q44" s="31"/>
    </row>
    <row r="45" spans="1:26" ht="18" customHeight="1"/>
  </sheetData>
  <mergeCells count="25">
    <mergeCell ref="A24:B24"/>
    <mergeCell ref="A18:B18"/>
    <mergeCell ref="A19:B19"/>
    <mergeCell ref="A20:B20"/>
    <mergeCell ref="A21:B21"/>
    <mergeCell ref="A22:B22"/>
    <mergeCell ref="A23:B23"/>
    <mergeCell ref="A17:B17"/>
    <mergeCell ref="A6:B6"/>
    <mergeCell ref="A7:B7"/>
    <mergeCell ref="A8:B8"/>
    <mergeCell ref="A9:B9"/>
    <mergeCell ref="A10:B10"/>
    <mergeCell ref="A11:B11"/>
    <mergeCell ref="A12:B12"/>
    <mergeCell ref="A13:B13"/>
    <mergeCell ref="A14:B14"/>
    <mergeCell ref="A15:B15"/>
    <mergeCell ref="A16:B16"/>
    <mergeCell ref="A5:B5"/>
    <mergeCell ref="C2:E2"/>
    <mergeCell ref="F2:H2"/>
    <mergeCell ref="I2:K2"/>
    <mergeCell ref="L2:N2"/>
    <mergeCell ref="A4:B4"/>
  </mergeCells>
  <phoneticPr fontId="5"/>
  <printOptions horizontalCentered="1"/>
  <pageMargins left="0.59055118110236227" right="0.59055118110236227" top="0.59055118110236227" bottom="0.59055118110236227" header="0.31496062992125984" footer="0.31496062992125984"/>
  <pageSetup paperSize="9" scale="99" firstPageNumber="172" orientation="landscape" useFirstPageNumber="1" r:id="rId1"/>
  <headerFooter alignWithMargins="0">
    <oddHeader>&amp;L&amp;10財　　政</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zoomScale="85" zoomScaleNormal="85" workbookViewId="0">
      <selection activeCell="A3" sqref="A3"/>
    </sheetView>
  </sheetViews>
  <sheetFormatPr defaultRowHeight="13.5"/>
  <cols>
    <col min="1" max="2" width="5.25" style="13" customWidth="1"/>
    <col min="3" max="4" width="10.875" style="13" customWidth="1"/>
    <col min="5" max="5" width="6.25" style="13" customWidth="1"/>
    <col min="6" max="7" width="10.875" style="13" customWidth="1"/>
    <col min="8" max="8" width="6.25" style="13" customWidth="1"/>
    <col min="9" max="10" width="10.875" style="13" customWidth="1"/>
    <col min="11" max="11" width="6.25" style="13" customWidth="1"/>
    <col min="12" max="13" width="10.875" style="13" customWidth="1"/>
    <col min="14" max="14" width="6.25" style="13" customWidth="1"/>
    <col min="15" max="21" width="8.5" style="13" customWidth="1"/>
    <col min="22" max="29" width="8.625" style="13" customWidth="1"/>
    <col min="30" max="16384" width="9" style="13"/>
  </cols>
  <sheetData>
    <row r="1" spans="1:26" ht="20.25" customHeight="1">
      <c r="A1" s="78" t="s">
        <v>76</v>
      </c>
      <c r="B1" s="79"/>
      <c r="C1" s="79"/>
      <c r="D1" s="79"/>
      <c r="E1" s="79"/>
      <c r="F1" s="79"/>
      <c r="G1" s="79"/>
      <c r="H1" s="79"/>
      <c r="I1" s="79"/>
      <c r="J1" s="79"/>
      <c r="K1" s="79"/>
      <c r="L1" s="79"/>
      <c r="M1" s="79"/>
      <c r="N1" s="80" t="s">
        <v>66</v>
      </c>
    </row>
    <row r="2" spans="1:26" s="25" customFormat="1" ht="16.5" customHeight="1">
      <c r="A2" s="96"/>
      <c r="B2" s="97" t="s">
        <v>67</v>
      </c>
      <c r="C2" s="200" t="s">
        <v>68</v>
      </c>
      <c r="D2" s="201"/>
      <c r="E2" s="202"/>
      <c r="F2" s="200" t="s">
        <v>155</v>
      </c>
      <c r="G2" s="201"/>
      <c r="H2" s="202"/>
      <c r="I2" s="200" t="s">
        <v>156</v>
      </c>
      <c r="J2" s="201"/>
      <c r="K2" s="202"/>
      <c r="L2" s="200" t="s">
        <v>157</v>
      </c>
      <c r="M2" s="201"/>
      <c r="N2" s="202"/>
      <c r="O2" s="35"/>
      <c r="P2" s="24"/>
      <c r="Q2" s="24"/>
      <c r="R2" s="24"/>
      <c r="S2" s="24"/>
      <c r="T2" s="24"/>
      <c r="U2" s="24"/>
      <c r="V2" s="24"/>
      <c r="W2" s="24"/>
      <c r="X2" s="24"/>
      <c r="Y2" s="24"/>
      <c r="Z2" s="24"/>
    </row>
    <row r="3" spans="1:26" s="25" customFormat="1" ht="24.75" customHeight="1">
      <c r="A3" s="98" t="s">
        <v>69</v>
      </c>
      <c r="B3" s="99"/>
      <c r="C3" s="85" t="s">
        <v>70</v>
      </c>
      <c r="D3" s="100" t="s">
        <v>35</v>
      </c>
      <c r="E3" s="101" t="s">
        <v>71</v>
      </c>
      <c r="F3" s="102" t="s">
        <v>70</v>
      </c>
      <c r="G3" s="102" t="s">
        <v>35</v>
      </c>
      <c r="H3" s="101" t="s">
        <v>71</v>
      </c>
      <c r="I3" s="103" t="s">
        <v>70</v>
      </c>
      <c r="J3" s="102" t="s">
        <v>35</v>
      </c>
      <c r="K3" s="101" t="s">
        <v>71</v>
      </c>
      <c r="L3" s="102" t="s">
        <v>70</v>
      </c>
      <c r="M3" s="102" t="s">
        <v>35</v>
      </c>
      <c r="N3" s="86" t="s">
        <v>71</v>
      </c>
      <c r="O3" s="27"/>
      <c r="P3" s="27"/>
      <c r="Q3" s="24"/>
      <c r="R3" s="24"/>
      <c r="S3" s="24"/>
      <c r="T3" s="24"/>
      <c r="U3" s="24"/>
      <c r="V3" s="24"/>
      <c r="W3" s="24"/>
      <c r="X3" s="24"/>
      <c r="Y3" s="24"/>
      <c r="Z3" s="24"/>
    </row>
    <row r="4" spans="1:26" ht="29.25" customHeight="1">
      <c r="A4" s="203" t="s">
        <v>14</v>
      </c>
      <c r="B4" s="204"/>
      <c r="C4" s="28">
        <v>126091000</v>
      </c>
      <c r="D4" s="29">
        <v>123107554</v>
      </c>
      <c r="E4" s="104">
        <f>D4/D18*100</f>
        <v>0.95028171615658785</v>
      </c>
      <c r="F4" s="88">
        <v>134270000</v>
      </c>
      <c r="G4" s="88">
        <v>132138650</v>
      </c>
      <c r="H4" s="105">
        <f>G4/G18*100</f>
        <v>0.88104090608758812</v>
      </c>
      <c r="I4" s="28">
        <v>122508000</v>
      </c>
      <c r="J4" s="29">
        <v>121189797</v>
      </c>
      <c r="K4" s="105">
        <f>J4/J18*100</f>
        <v>0.84711680207460449</v>
      </c>
      <c r="L4" s="28">
        <v>123467000</v>
      </c>
      <c r="M4" s="29">
        <v>121319453</v>
      </c>
      <c r="N4" s="104">
        <f>M4/M18*100</f>
        <v>0.73352565107056145</v>
      </c>
      <c r="O4" s="30"/>
      <c r="P4" s="30"/>
      <c r="Q4" s="14"/>
      <c r="R4" s="31"/>
      <c r="S4" s="14"/>
      <c r="T4" s="31"/>
      <c r="U4" s="31"/>
      <c r="V4" s="31"/>
      <c r="W4" s="31"/>
      <c r="X4" s="31"/>
      <c r="Y4" s="14"/>
      <c r="Z4" s="14"/>
    </row>
    <row r="5" spans="1:26" ht="29.25" customHeight="1">
      <c r="A5" s="205" t="s">
        <v>15</v>
      </c>
      <c r="B5" s="206"/>
      <c r="C5" s="32">
        <v>1314074000</v>
      </c>
      <c r="D5" s="33">
        <v>1241589328</v>
      </c>
      <c r="E5" s="89">
        <f>D5/D18*100</f>
        <v>9.5839743300686866</v>
      </c>
      <c r="F5" s="90">
        <v>2292437800</v>
      </c>
      <c r="G5" s="90">
        <v>2204027453</v>
      </c>
      <c r="H5" s="106">
        <f>G5/G18*100</f>
        <v>14.695460746973266</v>
      </c>
      <c r="I5" s="32">
        <v>2816354420</v>
      </c>
      <c r="J5" s="33">
        <v>2683244377</v>
      </c>
      <c r="K5" s="106">
        <f>J5/J18*100</f>
        <v>18.755880875259695</v>
      </c>
      <c r="L5" s="32">
        <v>3266892600</v>
      </c>
      <c r="M5" s="33">
        <v>3222360046</v>
      </c>
      <c r="N5" s="89">
        <f>M5/M18*100</f>
        <v>19.483138872427279</v>
      </c>
      <c r="O5" s="14"/>
      <c r="P5" s="14"/>
      <c r="Q5" s="14"/>
      <c r="R5" s="31"/>
      <c r="S5" s="14"/>
      <c r="T5" s="31"/>
      <c r="U5" s="31"/>
      <c r="V5" s="31"/>
      <c r="W5" s="31"/>
      <c r="X5" s="31"/>
      <c r="Y5" s="14"/>
      <c r="Z5" s="14"/>
    </row>
    <row r="6" spans="1:26" ht="29.25" customHeight="1">
      <c r="A6" s="207" t="s">
        <v>22</v>
      </c>
      <c r="B6" s="208"/>
      <c r="C6" s="32">
        <v>4989101000</v>
      </c>
      <c r="D6" s="33">
        <v>4877172181</v>
      </c>
      <c r="E6" s="89">
        <f>D6/D18*100</f>
        <v>37.647466784628413</v>
      </c>
      <c r="F6" s="90">
        <v>5428559000</v>
      </c>
      <c r="G6" s="90">
        <v>5295454135</v>
      </c>
      <c r="H6" s="106">
        <f>G6/G18*100</f>
        <v>35.307699217796348</v>
      </c>
      <c r="I6" s="32">
        <v>6134275480</v>
      </c>
      <c r="J6" s="33">
        <v>5704673933</v>
      </c>
      <c r="K6" s="106">
        <f>J6/J18*100</f>
        <v>39.875676489509395</v>
      </c>
      <c r="L6" s="32">
        <v>7557883000</v>
      </c>
      <c r="M6" s="33">
        <v>7463789830</v>
      </c>
      <c r="N6" s="89">
        <f>M6/M18*100</f>
        <v>45.127810578774906</v>
      </c>
      <c r="O6" s="31"/>
      <c r="P6" s="31"/>
      <c r="Q6" s="14"/>
      <c r="R6" s="31"/>
      <c r="S6" s="14"/>
      <c r="T6" s="31"/>
      <c r="U6" s="31"/>
      <c r="V6" s="31"/>
      <c r="W6" s="31"/>
      <c r="X6" s="31"/>
      <c r="Y6" s="14"/>
      <c r="Z6" s="14"/>
    </row>
    <row r="7" spans="1:26" ht="29.25" customHeight="1">
      <c r="A7" s="205" t="s">
        <v>23</v>
      </c>
      <c r="B7" s="206"/>
      <c r="C7" s="32">
        <v>834978000</v>
      </c>
      <c r="D7" s="33">
        <v>799981972</v>
      </c>
      <c r="E7" s="89">
        <f>D7/D18*100</f>
        <v>6.1751551106806284</v>
      </c>
      <c r="F7" s="90">
        <v>864309000</v>
      </c>
      <c r="G7" s="90">
        <v>857786300</v>
      </c>
      <c r="H7" s="106">
        <f>G7/G18*100</f>
        <v>5.7193320726488404</v>
      </c>
      <c r="I7" s="32">
        <v>903751000</v>
      </c>
      <c r="J7" s="33">
        <v>888859059</v>
      </c>
      <c r="K7" s="106">
        <f>J7/J18*100</f>
        <v>6.2131257102041539</v>
      </c>
      <c r="L7" s="32">
        <v>926244000</v>
      </c>
      <c r="M7" s="33">
        <v>911926477</v>
      </c>
      <c r="N7" s="89">
        <f>M7/M18*100</f>
        <v>5.513719739322501</v>
      </c>
      <c r="O7" s="31"/>
      <c r="P7" s="31"/>
      <c r="Q7" s="14"/>
      <c r="R7" s="31"/>
      <c r="S7" s="14"/>
      <c r="T7" s="31"/>
      <c r="U7" s="31"/>
      <c r="V7" s="31"/>
      <c r="W7" s="31"/>
      <c r="X7" s="31"/>
      <c r="Y7" s="14"/>
      <c r="Z7" s="14"/>
    </row>
    <row r="8" spans="1:26" ht="29.25" customHeight="1">
      <c r="A8" s="198" t="s">
        <v>24</v>
      </c>
      <c r="B8" s="199"/>
      <c r="C8" s="32">
        <v>38520000</v>
      </c>
      <c r="D8" s="33">
        <v>36840123</v>
      </c>
      <c r="E8" s="89">
        <f>D8/D18*100</f>
        <v>0.28437325062814411</v>
      </c>
      <c r="F8" s="90">
        <v>29811000</v>
      </c>
      <c r="G8" s="90">
        <v>28487279</v>
      </c>
      <c r="H8" s="106">
        <f>G8/G18*100</f>
        <v>0.18994032481889228</v>
      </c>
      <c r="I8" s="32">
        <v>19546000</v>
      </c>
      <c r="J8" s="33">
        <v>19083282</v>
      </c>
      <c r="K8" s="106">
        <f>J8/J18*100</f>
        <v>0.13339216024041914</v>
      </c>
      <c r="L8" s="32">
        <v>23406000</v>
      </c>
      <c r="M8" s="33">
        <v>23223510</v>
      </c>
      <c r="N8" s="89">
        <f>M8/M18*100</f>
        <v>0.14041474694823836</v>
      </c>
      <c r="O8" s="31"/>
      <c r="P8" s="31"/>
      <c r="Q8" s="14"/>
      <c r="R8" s="31"/>
      <c r="S8" s="14"/>
      <c r="T8" s="31"/>
      <c r="U8" s="31"/>
      <c r="V8" s="31"/>
      <c r="W8" s="31"/>
      <c r="X8" s="31"/>
      <c r="Y8" s="14"/>
      <c r="Z8" s="14"/>
    </row>
    <row r="9" spans="1:26" ht="29.25" customHeight="1">
      <c r="A9" s="205" t="s">
        <v>31</v>
      </c>
      <c r="B9" s="206"/>
      <c r="C9" s="32">
        <v>528351090</v>
      </c>
      <c r="D9" s="33">
        <v>461466818</v>
      </c>
      <c r="E9" s="89">
        <f>D9/D18*100</f>
        <v>3.5621167467786727</v>
      </c>
      <c r="F9" s="90">
        <v>305971730</v>
      </c>
      <c r="G9" s="90">
        <v>275339091</v>
      </c>
      <c r="H9" s="106">
        <f>G9/G18*100</f>
        <v>1.8358368442236459</v>
      </c>
      <c r="I9" s="32">
        <v>208433720</v>
      </c>
      <c r="J9" s="33">
        <v>178896729</v>
      </c>
      <c r="K9" s="106">
        <f>J9/J18*100</f>
        <v>1.2504883143924002</v>
      </c>
      <c r="L9" s="32">
        <v>260309600</v>
      </c>
      <c r="M9" s="33">
        <v>146613804</v>
      </c>
      <c r="N9" s="89">
        <f>M9/M18*100</f>
        <v>0.88646118471232882</v>
      </c>
      <c r="O9" s="31"/>
      <c r="P9" s="31"/>
      <c r="Q9" s="14"/>
      <c r="R9" s="31"/>
      <c r="S9" s="14"/>
      <c r="T9" s="31"/>
      <c r="U9" s="31"/>
      <c r="V9" s="31"/>
      <c r="W9" s="31"/>
      <c r="X9" s="31"/>
      <c r="Y9" s="14"/>
      <c r="Z9" s="14"/>
    </row>
    <row r="10" spans="1:26" ht="29.25" customHeight="1">
      <c r="A10" s="198" t="s">
        <v>16</v>
      </c>
      <c r="B10" s="199"/>
      <c r="C10" s="32">
        <v>307221500</v>
      </c>
      <c r="D10" s="33">
        <v>237092567</v>
      </c>
      <c r="E10" s="89">
        <f>D10/D18*100</f>
        <v>1.8301454633460656</v>
      </c>
      <c r="F10" s="90">
        <v>239342000</v>
      </c>
      <c r="G10" s="90">
        <v>225401730</v>
      </c>
      <c r="H10" s="106">
        <f>G10/G18*100</f>
        <v>1.5028770494697039</v>
      </c>
      <c r="I10" s="32">
        <v>167677000</v>
      </c>
      <c r="J10" s="33">
        <v>160832704</v>
      </c>
      <c r="K10" s="106">
        <f>J10/J18*100</f>
        <v>1.124220761600017</v>
      </c>
      <c r="L10" s="32">
        <v>133357000</v>
      </c>
      <c r="M10" s="33">
        <v>130532935</v>
      </c>
      <c r="N10" s="89">
        <f>M10/M18*100</f>
        <v>0.78923250776630416</v>
      </c>
      <c r="O10" s="31"/>
      <c r="P10" s="31"/>
      <c r="Q10" s="14"/>
      <c r="S10" s="14"/>
      <c r="T10" s="31"/>
      <c r="U10" s="31"/>
      <c r="V10" s="31"/>
      <c r="W10" s="31"/>
      <c r="X10" s="31"/>
      <c r="Y10" s="14"/>
      <c r="Z10" s="14"/>
    </row>
    <row r="11" spans="1:26" ht="29.25" customHeight="1">
      <c r="A11" s="198" t="s">
        <v>17</v>
      </c>
      <c r="B11" s="199"/>
      <c r="C11" s="32">
        <v>2821001450</v>
      </c>
      <c r="D11" s="33">
        <v>1795018097</v>
      </c>
      <c r="E11" s="89">
        <f>D11/D18*100</f>
        <v>13.855956213290474</v>
      </c>
      <c r="F11" s="90">
        <v>2886279490</v>
      </c>
      <c r="G11" s="90">
        <v>2480313608</v>
      </c>
      <c r="H11" s="106">
        <f>G11/G18*100</f>
        <v>16.537612186697039</v>
      </c>
      <c r="I11" s="32">
        <v>2012353574</v>
      </c>
      <c r="J11" s="33">
        <v>1589454472</v>
      </c>
      <c r="K11" s="106">
        <f>J11/J18*100</f>
        <v>11.110288346830213</v>
      </c>
      <c r="L11" s="32">
        <v>1600940352</v>
      </c>
      <c r="M11" s="33">
        <v>1407861987</v>
      </c>
      <c r="N11" s="89">
        <f>M11/M18*100</f>
        <v>8.5122612663912136</v>
      </c>
      <c r="O11" s="31"/>
      <c r="P11" s="31"/>
      <c r="Q11" s="14"/>
      <c r="R11" s="31"/>
      <c r="S11" s="14"/>
      <c r="T11" s="31"/>
      <c r="U11" s="31"/>
      <c r="V11" s="31"/>
      <c r="W11" s="31"/>
      <c r="X11" s="31"/>
      <c r="Y11" s="14"/>
      <c r="Z11" s="14"/>
    </row>
    <row r="12" spans="1:26" ht="29.25" customHeight="1">
      <c r="A12" s="198" t="s">
        <v>25</v>
      </c>
      <c r="B12" s="199"/>
      <c r="C12" s="32">
        <v>464532000</v>
      </c>
      <c r="D12" s="33">
        <v>427264766</v>
      </c>
      <c r="E12" s="89">
        <f>D12/D18*100</f>
        <v>3.2981070770663106</v>
      </c>
      <c r="F12" s="90">
        <v>454461000</v>
      </c>
      <c r="G12" s="90">
        <v>448136249</v>
      </c>
      <c r="H12" s="106">
        <f>G12/G18*100</f>
        <v>2.9879703392584456</v>
      </c>
      <c r="I12" s="32">
        <v>420047000</v>
      </c>
      <c r="J12" s="33">
        <v>419645405</v>
      </c>
      <c r="K12" s="106">
        <f>J12/J18*100</f>
        <v>2.9333218000926453</v>
      </c>
      <c r="L12" s="32">
        <v>418875000</v>
      </c>
      <c r="M12" s="33">
        <v>418024148</v>
      </c>
      <c r="N12" s="89">
        <f>M12/M18*100</f>
        <v>2.527471297821601</v>
      </c>
      <c r="O12" s="31"/>
      <c r="P12" s="31"/>
      <c r="Q12" s="14"/>
      <c r="R12" s="31"/>
      <c r="S12" s="14"/>
      <c r="T12" s="31"/>
      <c r="U12" s="31"/>
      <c r="V12" s="31"/>
      <c r="W12" s="31"/>
      <c r="X12" s="31"/>
      <c r="Y12" s="14"/>
      <c r="Z12" s="14"/>
    </row>
    <row r="13" spans="1:26" ht="29.25" customHeight="1">
      <c r="A13" s="198" t="s">
        <v>26</v>
      </c>
      <c r="B13" s="199"/>
      <c r="C13" s="32">
        <v>1967469150</v>
      </c>
      <c r="D13" s="33">
        <v>1927356917</v>
      </c>
      <c r="E13" s="89">
        <f>D13/D18*100</f>
        <v>14.877495159501184</v>
      </c>
      <c r="F13" s="90">
        <v>2153706000</v>
      </c>
      <c r="G13" s="90">
        <v>2057773674</v>
      </c>
      <c r="H13" s="106">
        <f>G13/G18*100</f>
        <v>13.720306528514897</v>
      </c>
      <c r="I13" s="32">
        <v>1602467800</v>
      </c>
      <c r="J13" s="33">
        <v>1556078746</v>
      </c>
      <c r="K13" s="106">
        <f>J13/J18*100</f>
        <v>10.876991988754472</v>
      </c>
      <c r="L13" s="32">
        <v>1943650000</v>
      </c>
      <c r="M13" s="33">
        <v>1695868823</v>
      </c>
      <c r="N13" s="89">
        <f>M13/M18*100</f>
        <v>10.253617633120566</v>
      </c>
      <c r="O13" s="31"/>
      <c r="P13" s="31"/>
      <c r="Q13" s="14"/>
      <c r="R13" s="31"/>
      <c r="S13" s="14"/>
      <c r="T13" s="31"/>
      <c r="U13" s="31"/>
      <c r="V13" s="31"/>
      <c r="W13" s="31"/>
      <c r="X13" s="31"/>
      <c r="Y13" s="14"/>
      <c r="Z13" s="14"/>
    </row>
    <row r="14" spans="1:26" ht="29.25" customHeight="1">
      <c r="A14" s="198" t="s">
        <v>18</v>
      </c>
      <c r="B14" s="199"/>
      <c r="C14" s="32">
        <v>3000</v>
      </c>
      <c r="D14" s="33">
        <v>0</v>
      </c>
      <c r="E14" s="89">
        <f>D14/D18*100</f>
        <v>0</v>
      </c>
      <c r="F14" s="90">
        <v>3000</v>
      </c>
      <c r="G14" s="90">
        <v>0</v>
      </c>
      <c r="H14" s="106">
        <f>G14/G18*100</f>
        <v>0</v>
      </c>
      <c r="I14" s="32">
        <v>3000</v>
      </c>
      <c r="J14" s="33">
        <v>0</v>
      </c>
      <c r="K14" s="106">
        <f>J14/J18*100</f>
        <v>0</v>
      </c>
      <c r="L14" s="32">
        <v>40748000</v>
      </c>
      <c r="M14" s="33">
        <v>10082556</v>
      </c>
      <c r="N14" s="89">
        <f>M14/M18*100</f>
        <v>6.0961480384810141E-2</v>
      </c>
      <c r="O14" s="31"/>
      <c r="P14" s="31"/>
      <c r="Q14" s="14"/>
      <c r="R14" s="31"/>
      <c r="S14" s="14"/>
      <c r="T14" s="31"/>
      <c r="U14" s="31"/>
      <c r="V14" s="31"/>
      <c r="W14" s="31"/>
      <c r="X14" s="31"/>
      <c r="Y14" s="14"/>
      <c r="Z14" s="14"/>
    </row>
    <row r="15" spans="1:26" ht="29.25" customHeight="1">
      <c r="A15" s="198" t="s">
        <v>19</v>
      </c>
      <c r="B15" s="199"/>
      <c r="C15" s="32">
        <v>1028385000</v>
      </c>
      <c r="D15" s="33">
        <v>1027957898</v>
      </c>
      <c r="E15" s="89">
        <f>D15/D18*100</f>
        <v>7.9349281478548317</v>
      </c>
      <c r="F15" s="90">
        <v>993411000</v>
      </c>
      <c r="G15" s="90">
        <v>993157143</v>
      </c>
      <c r="H15" s="106">
        <f>G15/G18*100</f>
        <v>6.6219237835113365</v>
      </c>
      <c r="I15" s="32">
        <v>984637000</v>
      </c>
      <c r="J15" s="33">
        <v>984191097</v>
      </c>
      <c r="K15" s="106">
        <f>J15/J18*100</f>
        <v>6.8794967510419784</v>
      </c>
      <c r="L15" s="32">
        <v>987946000</v>
      </c>
      <c r="M15" s="33">
        <v>987620768</v>
      </c>
      <c r="N15" s="89">
        <f>M15/M18*100</f>
        <v>5.9713850412596896</v>
      </c>
      <c r="O15" s="31"/>
      <c r="P15" s="31"/>
      <c r="Q15" s="14"/>
      <c r="R15" s="31"/>
      <c r="S15" s="14"/>
      <c r="T15" s="31"/>
      <c r="U15" s="31"/>
      <c r="V15" s="31"/>
      <c r="W15" s="31"/>
      <c r="X15" s="31"/>
      <c r="Y15" s="14"/>
      <c r="Z15" s="14"/>
    </row>
    <row r="16" spans="1:26" ht="29.25" customHeight="1">
      <c r="A16" s="198" t="s">
        <v>20</v>
      </c>
      <c r="B16" s="199"/>
      <c r="C16" s="32">
        <v>1000</v>
      </c>
      <c r="D16" s="33">
        <v>0</v>
      </c>
      <c r="E16" s="89">
        <v>0</v>
      </c>
      <c r="F16" s="90">
        <v>1000</v>
      </c>
      <c r="G16" s="90">
        <v>0</v>
      </c>
      <c r="H16" s="106">
        <v>0</v>
      </c>
      <c r="I16" s="32">
        <v>1000</v>
      </c>
      <c r="J16" s="33">
        <v>0</v>
      </c>
      <c r="K16" s="106">
        <v>0</v>
      </c>
      <c r="L16" s="32">
        <v>1000</v>
      </c>
      <c r="M16" s="33">
        <v>0</v>
      </c>
      <c r="N16" s="89">
        <v>0</v>
      </c>
      <c r="O16" s="31"/>
      <c r="P16" s="31"/>
      <c r="Q16" s="14"/>
      <c r="R16" s="31"/>
      <c r="S16" s="14"/>
      <c r="T16" s="31"/>
      <c r="U16" s="31"/>
      <c r="V16" s="31"/>
      <c r="W16" s="31"/>
      <c r="X16" s="31"/>
      <c r="Y16" s="14"/>
      <c r="Z16" s="14"/>
    </row>
    <row r="17" spans="1:26" ht="29.25" customHeight="1">
      <c r="A17" s="198" t="s">
        <v>21</v>
      </c>
      <c r="B17" s="199"/>
      <c r="C17" s="32">
        <v>962503000</v>
      </c>
      <c r="D17" s="33">
        <v>0</v>
      </c>
      <c r="E17" s="89">
        <v>0</v>
      </c>
      <c r="F17" s="90">
        <v>1231325000</v>
      </c>
      <c r="G17" s="90">
        <v>0</v>
      </c>
      <c r="H17" s="106">
        <v>0</v>
      </c>
      <c r="I17" s="32">
        <v>1437195000</v>
      </c>
      <c r="J17" s="33">
        <v>0</v>
      </c>
      <c r="K17" s="106">
        <v>0</v>
      </c>
      <c r="L17" s="32">
        <v>720095000</v>
      </c>
      <c r="M17" s="33">
        <v>0</v>
      </c>
      <c r="N17" s="89">
        <v>0</v>
      </c>
      <c r="Q17" s="31"/>
      <c r="Z17" s="31"/>
    </row>
    <row r="18" spans="1:26" ht="29.25" customHeight="1">
      <c r="A18" s="209" t="s">
        <v>75</v>
      </c>
      <c r="B18" s="210"/>
      <c r="C18" s="52">
        <v>15382231190</v>
      </c>
      <c r="D18" s="60">
        <v>12954848221</v>
      </c>
      <c r="E18" s="91">
        <f t="shared" ref="E18:N18" si="0">SUM(E4:E17)</f>
        <v>99.999999999999986</v>
      </c>
      <c r="F18" s="92">
        <f>SUM(F4:F17)</f>
        <v>17013887020</v>
      </c>
      <c r="G18" s="92">
        <f>SUM(G4:G17)</f>
        <v>14998015312</v>
      </c>
      <c r="H18" s="107">
        <f t="shared" si="0"/>
        <v>99.999999999999986</v>
      </c>
      <c r="I18" s="52">
        <f>SUM(I4:I17)</f>
        <v>16829249994</v>
      </c>
      <c r="J18" s="60">
        <f>SUM(J4:J17)</f>
        <v>14306149601</v>
      </c>
      <c r="K18" s="107">
        <f t="shared" si="0"/>
        <v>100</v>
      </c>
      <c r="L18" s="52">
        <f>SUM(L4:L17)</f>
        <v>18003814552</v>
      </c>
      <c r="M18" s="92">
        <f>SUM(M4:M17)</f>
        <v>16539224337</v>
      </c>
      <c r="N18" s="91">
        <f t="shared" si="0"/>
        <v>100</v>
      </c>
      <c r="R18" s="31"/>
      <c r="S18" s="31"/>
      <c r="T18" s="31"/>
      <c r="U18" s="31"/>
      <c r="V18" s="31"/>
      <c r="W18" s="31"/>
      <c r="X18" s="31"/>
      <c r="Y18" s="31"/>
      <c r="Z18" s="31"/>
    </row>
    <row r="19" spans="1:26" ht="19.5" customHeight="1">
      <c r="A19" s="79"/>
      <c r="B19" s="93"/>
      <c r="C19" s="94"/>
      <c r="D19" s="79"/>
      <c r="E19" s="79"/>
      <c r="F19" s="79"/>
      <c r="G19" s="79"/>
      <c r="H19" s="79"/>
      <c r="I19" s="79"/>
      <c r="J19" s="79"/>
      <c r="K19" s="79"/>
      <c r="L19" s="79"/>
      <c r="M19" s="79"/>
      <c r="N19" s="95" t="s">
        <v>158</v>
      </c>
      <c r="R19" s="31"/>
      <c r="S19" s="31"/>
      <c r="T19" s="31"/>
      <c r="U19" s="31"/>
      <c r="V19" s="31"/>
      <c r="W19" s="31"/>
      <c r="X19" s="31"/>
      <c r="Y19" s="31"/>
      <c r="Z19" s="31"/>
    </row>
    <row r="20" spans="1:26" ht="18" customHeight="1">
      <c r="B20" s="34"/>
      <c r="C20" s="14"/>
      <c r="R20" s="31"/>
      <c r="S20" s="31"/>
      <c r="T20" s="31"/>
      <c r="U20" s="31"/>
      <c r="V20" s="31"/>
      <c r="W20" s="31"/>
      <c r="X20" s="31"/>
      <c r="Y20" s="31"/>
      <c r="Z20" s="31"/>
    </row>
    <row r="21" spans="1:26" ht="18" customHeight="1">
      <c r="B21" s="34"/>
      <c r="C21" s="14"/>
      <c r="R21" s="31"/>
      <c r="S21" s="31"/>
      <c r="T21" s="31"/>
      <c r="U21" s="31"/>
      <c r="V21" s="31"/>
      <c r="W21" s="31"/>
      <c r="X21" s="31"/>
      <c r="Y21" s="31"/>
      <c r="Z21" s="31"/>
    </row>
    <row r="22" spans="1:26" ht="18" customHeight="1">
      <c r="B22" s="34"/>
      <c r="C22" s="14"/>
      <c r="D22" s="14"/>
      <c r="E22" s="31"/>
      <c r="F22" s="31"/>
      <c r="G22" s="31"/>
      <c r="H22" s="31"/>
      <c r="I22" s="31"/>
      <c r="J22" s="31"/>
      <c r="K22" s="31"/>
      <c r="L22" s="31"/>
      <c r="M22" s="31"/>
      <c r="N22" s="31"/>
      <c r="O22" s="31"/>
      <c r="P22" s="31"/>
      <c r="Q22" s="31"/>
      <c r="R22" s="31"/>
      <c r="S22" s="31"/>
      <c r="T22" s="31"/>
      <c r="U22" s="31"/>
      <c r="V22" s="31"/>
      <c r="W22" s="31"/>
      <c r="X22" s="31"/>
      <c r="Y22" s="31"/>
      <c r="Z22" s="31"/>
    </row>
    <row r="23" spans="1:26" ht="18" customHeight="1">
      <c r="B23" s="34"/>
      <c r="C23" s="14"/>
      <c r="E23" s="31"/>
      <c r="F23" s="31"/>
      <c r="G23" s="31"/>
      <c r="H23" s="31"/>
      <c r="I23" s="31"/>
      <c r="J23" s="31"/>
      <c r="K23" s="31"/>
      <c r="L23" s="31"/>
      <c r="M23" s="31"/>
      <c r="N23" s="31"/>
      <c r="O23" s="31"/>
      <c r="P23" s="31"/>
      <c r="Q23" s="31"/>
      <c r="R23" s="31"/>
      <c r="S23" s="31"/>
      <c r="T23" s="31"/>
      <c r="U23" s="31"/>
      <c r="V23" s="31"/>
      <c r="W23" s="31"/>
      <c r="X23" s="31"/>
      <c r="Y23" s="31"/>
      <c r="Z23" s="31"/>
    </row>
    <row r="24" spans="1:26" ht="18" customHeight="1">
      <c r="B24" s="34"/>
      <c r="C24" s="14"/>
      <c r="E24" s="31"/>
      <c r="F24" s="31"/>
      <c r="G24" s="31"/>
      <c r="H24" s="31"/>
      <c r="I24" s="31"/>
      <c r="J24" s="31"/>
      <c r="K24" s="31"/>
      <c r="L24" s="31"/>
      <c r="M24" s="31"/>
      <c r="N24" s="31"/>
      <c r="O24" s="31"/>
      <c r="P24" s="31"/>
      <c r="Q24" s="31"/>
      <c r="R24" s="31"/>
      <c r="S24" s="31"/>
      <c r="T24" s="31"/>
      <c r="U24" s="31"/>
      <c r="V24" s="31"/>
      <c r="W24" s="31"/>
      <c r="X24" s="31"/>
      <c r="Y24" s="31"/>
      <c r="Z24" s="31"/>
    </row>
    <row r="25" spans="1:26" ht="18" customHeight="1">
      <c r="B25" s="34"/>
      <c r="C25" s="14"/>
      <c r="E25" s="31"/>
      <c r="F25" s="31"/>
      <c r="G25" s="31"/>
      <c r="H25" s="31"/>
      <c r="I25" s="31"/>
      <c r="J25" s="31"/>
      <c r="K25" s="31"/>
      <c r="L25" s="31"/>
      <c r="M25" s="31"/>
      <c r="N25" s="31"/>
      <c r="O25" s="31"/>
      <c r="P25" s="31"/>
      <c r="Q25" s="31"/>
      <c r="R25" s="31"/>
      <c r="S25" s="31"/>
      <c r="T25" s="31"/>
      <c r="U25" s="31"/>
      <c r="V25" s="31"/>
      <c r="W25" s="31"/>
      <c r="X25" s="31"/>
      <c r="Y25" s="31"/>
      <c r="Z25" s="31"/>
    </row>
    <row r="26" spans="1:26" ht="18" customHeight="1">
      <c r="B26" s="34"/>
      <c r="C26" s="14"/>
      <c r="E26" s="31"/>
      <c r="F26" s="31"/>
      <c r="G26" s="31"/>
      <c r="H26" s="31"/>
      <c r="I26" s="31"/>
      <c r="J26" s="31"/>
      <c r="K26" s="31"/>
      <c r="L26" s="31"/>
      <c r="M26" s="31"/>
      <c r="N26" s="31"/>
      <c r="O26" s="31"/>
      <c r="P26" s="31"/>
      <c r="Q26" s="31"/>
      <c r="R26" s="31"/>
      <c r="S26" s="31"/>
      <c r="T26" s="31"/>
      <c r="U26" s="31"/>
      <c r="V26" s="31"/>
      <c r="W26" s="31"/>
      <c r="X26" s="31"/>
      <c r="Y26" s="31"/>
      <c r="Z26" s="31"/>
    </row>
    <row r="27" spans="1:26" ht="18" customHeight="1">
      <c r="C27" s="14"/>
      <c r="E27" s="31"/>
      <c r="F27" s="31"/>
      <c r="G27" s="31"/>
      <c r="H27" s="31"/>
      <c r="I27" s="31"/>
      <c r="J27" s="31"/>
      <c r="K27" s="31"/>
      <c r="L27" s="31"/>
      <c r="M27" s="31"/>
      <c r="N27" s="31"/>
      <c r="O27" s="31"/>
      <c r="P27" s="31"/>
      <c r="Q27" s="31"/>
      <c r="R27" s="31"/>
      <c r="S27" s="31"/>
      <c r="T27" s="31"/>
      <c r="U27" s="31"/>
      <c r="V27" s="31"/>
      <c r="W27" s="31"/>
      <c r="X27" s="31"/>
      <c r="Y27" s="31"/>
      <c r="Z27" s="31"/>
    </row>
    <row r="28" spans="1:26" ht="18" customHeight="1">
      <c r="F28" s="14"/>
      <c r="G28" s="14"/>
      <c r="H28" s="14"/>
      <c r="I28" s="31"/>
      <c r="J28" s="31"/>
      <c r="K28" s="31"/>
      <c r="L28" s="31"/>
      <c r="M28" s="31"/>
      <c r="N28" s="31"/>
      <c r="O28" s="31"/>
      <c r="P28" s="31"/>
      <c r="Q28" s="31"/>
      <c r="R28" s="31"/>
      <c r="S28" s="31"/>
      <c r="T28" s="31"/>
      <c r="U28" s="31"/>
      <c r="V28" s="31"/>
      <c r="W28" s="31"/>
      <c r="X28" s="31"/>
      <c r="Y28" s="31"/>
      <c r="Z28" s="31"/>
    </row>
    <row r="29" spans="1:26" ht="18" customHeight="1">
      <c r="F29" s="14"/>
      <c r="G29" s="14"/>
      <c r="H29" s="14"/>
      <c r="I29" s="31"/>
      <c r="J29" s="31"/>
      <c r="K29" s="31"/>
      <c r="L29" s="31"/>
      <c r="M29" s="31"/>
      <c r="N29" s="31"/>
      <c r="O29" s="31"/>
      <c r="P29" s="31"/>
      <c r="Q29" s="31"/>
      <c r="R29" s="31"/>
      <c r="S29" s="31"/>
      <c r="T29" s="31"/>
      <c r="U29" s="31"/>
      <c r="V29" s="31"/>
      <c r="W29" s="31"/>
      <c r="X29" s="31"/>
      <c r="Y29" s="31"/>
      <c r="Z29" s="31"/>
    </row>
    <row r="30" spans="1:26" ht="18" customHeight="1">
      <c r="F30" s="14"/>
      <c r="G30" s="14"/>
      <c r="H30" s="14"/>
      <c r="I30" s="31"/>
      <c r="J30" s="31"/>
      <c r="K30" s="31"/>
      <c r="L30" s="31"/>
      <c r="M30" s="31"/>
      <c r="N30" s="31"/>
      <c r="O30" s="31"/>
      <c r="P30" s="31"/>
      <c r="Q30" s="31"/>
      <c r="R30" s="31"/>
      <c r="S30" s="31"/>
      <c r="T30" s="31"/>
      <c r="U30" s="31"/>
      <c r="V30" s="31"/>
      <c r="W30" s="31"/>
      <c r="X30" s="31"/>
      <c r="Y30" s="31"/>
      <c r="Z30" s="31"/>
    </row>
    <row r="31" spans="1:26" ht="18" customHeight="1">
      <c r="A31" s="31"/>
      <c r="B31" s="31"/>
      <c r="C31" s="31"/>
      <c r="D31" s="31"/>
      <c r="E31" s="14"/>
      <c r="F31" s="14"/>
      <c r="G31" s="14"/>
      <c r="H31" s="14"/>
      <c r="I31" s="14"/>
      <c r="J31" s="14"/>
      <c r="K31" s="14"/>
      <c r="L31" s="14"/>
      <c r="M31" s="14"/>
      <c r="N31" s="14"/>
      <c r="O31" s="14"/>
      <c r="P31" s="14"/>
      <c r="Q31" s="14"/>
      <c r="R31" s="31"/>
      <c r="S31" s="31"/>
      <c r="T31" s="31"/>
      <c r="U31" s="31"/>
      <c r="V31" s="31"/>
      <c r="W31" s="31"/>
      <c r="X31" s="31"/>
      <c r="Y31" s="31"/>
      <c r="Z31" s="31"/>
    </row>
    <row r="32" spans="1:26" ht="18" customHeight="1">
      <c r="E32" s="14"/>
      <c r="F32" s="14"/>
      <c r="G32" s="14"/>
      <c r="H32" s="14"/>
      <c r="I32" s="14"/>
      <c r="J32" s="14"/>
      <c r="K32" s="14"/>
      <c r="L32" s="14"/>
      <c r="M32" s="14"/>
      <c r="N32" s="14"/>
      <c r="O32" s="14"/>
      <c r="P32" s="14"/>
      <c r="Q32" s="14"/>
      <c r="R32" s="31"/>
      <c r="S32" s="31"/>
      <c r="T32" s="31"/>
      <c r="U32" s="31"/>
      <c r="V32" s="31"/>
      <c r="W32" s="31"/>
      <c r="X32" s="31"/>
      <c r="Y32" s="31"/>
      <c r="Z32" s="31"/>
    </row>
    <row r="33" spans="2:26" ht="18" customHeight="1">
      <c r="B33" s="34"/>
      <c r="C33" s="34"/>
      <c r="F33" s="34"/>
      <c r="G33" s="34"/>
      <c r="H33" s="34"/>
      <c r="I33" s="31"/>
      <c r="J33" s="31"/>
      <c r="K33" s="31"/>
      <c r="L33" s="31"/>
      <c r="M33" s="31"/>
      <c r="N33" s="31"/>
      <c r="O33" s="31"/>
      <c r="P33" s="31"/>
      <c r="Q33" s="31"/>
      <c r="R33" s="31"/>
      <c r="S33" s="31"/>
      <c r="T33" s="31"/>
      <c r="U33" s="31"/>
      <c r="V33" s="31"/>
      <c r="W33" s="31"/>
      <c r="X33" s="31"/>
      <c r="Y33" s="31"/>
      <c r="Z33" s="31"/>
    </row>
    <row r="34" spans="2:26" ht="18" customHeight="1">
      <c r="B34" s="34"/>
      <c r="Q34" s="31"/>
    </row>
    <row r="35" spans="2:26" ht="18" customHeight="1">
      <c r="B35" s="34"/>
      <c r="Q35" s="31"/>
    </row>
    <row r="36" spans="2:26" ht="18" customHeight="1">
      <c r="B36" s="34"/>
      <c r="Q36" s="31"/>
    </row>
    <row r="37" spans="2:26" ht="18" customHeight="1">
      <c r="B37" s="34"/>
      <c r="Q37" s="31"/>
    </row>
    <row r="38" spans="2:26" ht="18" customHeight="1">
      <c r="Q38" s="31"/>
    </row>
    <row r="39" spans="2:26" ht="18" customHeight="1"/>
  </sheetData>
  <mergeCells count="19">
    <mergeCell ref="A18:B18"/>
    <mergeCell ref="A12:B12"/>
    <mergeCell ref="A13:B13"/>
    <mergeCell ref="A14:B14"/>
    <mergeCell ref="A15:B15"/>
    <mergeCell ref="A16:B16"/>
    <mergeCell ref="A17:B17"/>
    <mergeCell ref="A11:B11"/>
    <mergeCell ref="C2:E2"/>
    <mergeCell ref="F2:H2"/>
    <mergeCell ref="I2:K2"/>
    <mergeCell ref="L2:N2"/>
    <mergeCell ref="A4:B4"/>
    <mergeCell ref="A5:B5"/>
    <mergeCell ref="A6:B6"/>
    <mergeCell ref="A7:B7"/>
    <mergeCell ref="A8:B8"/>
    <mergeCell ref="A9:B9"/>
    <mergeCell ref="A10:B10"/>
  </mergeCells>
  <phoneticPr fontId="5"/>
  <pageMargins left="0.59055118110236227" right="0.59055118110236227" top="0.59055118110236227" bottom="0.59055118110236227" header="0.31496062992125984" footer="0.31496062992125984"/>
  <pageSetup paperSize="9" firstPageNumber="173" orientation="landscape" useFirstPageNumber="1" r:id="rId1"/>
  <headerFooter alignWithMargins="0">
    <oddHeader>&amp;R&amp;10財　　政</oddHead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8"/>
  <sheetViews>
    <sheetView zoomScaleNormal="100" workbookViewId="0">
      <selection activeCell="A3" sqref="A3"/>
    </sheetView>
  </sheetViews>
  <sheetFormatPr defaultRowHeight="13.5"/>
  <cols>
    <col min="1" max="1" width="3.625" style="79" customWidth="1"/>
    <col min="2" max="3" width="5.625" style="79" customWidth="1"/>
    <col min="4" max="4" width="11.875" style="79" customWidth="1"/>
    <col min="5" max="5" width="5.5" style="79" customWidth="1"/>
    <col min="6" max="6" width="10.25" style="79" customWidth="1"/>
    <col min="7" max="7" width="11.875" style="79" customWidth="1"/>
    <col min="8" max="8" width="5.5" style="79" customWidth="1"/>
    <col min="9" max="9" width="10.25" style="79" customWidth="1"/>
    <col min="10" max="10" width="11.875" style="79" customWidth="1"/>
    <col min="11" max="11" width="5.5" style="79" customWidth="1"/>
    <col min="12" max="12" width="10.625" style="79" customWidth="1"/>
    <col min="13" max="13" width="11.875" style="79" customWidth="1"/>
    <col min="14" max="14" width="5.5" style="79" customWidth="1"/>
    <col min="15" max="15" width="9.625" style="79" customWidth="1"/>
    <col min="16" max="22" width="8.5" style="79" customWidth="1"/>
    <col min="23" max="30" width="8.625" style="79" customWidth="1"/>
    <col min="31" max="16384" width="9" style="79"/>
  </cols>
  <sheetData>
    <row r="1" spans="1:27" ht="17.25" customHeight="1">
      <c r="A1" s="78" t="s">
        <v>77</v>
      </c>
      <c r="O1" s="80"/>
    </row>
    <row r="2" spans="1:27" s="113" customFormat="1" ht="12.95" customHeight="1">
      <c r="A2" s="108"/>
      <c r="B2" s="109"/>
      <c r="C2" s="110" t="s">
        <v>67</v>
      </c>
      <c r="D2" s="211" t="s">
        <v>78</v>
      </c>
      <c r="E2" s="212"/>
      <c r="F2" s="213"/>
      <c r="G2" s="211" t="s">
        <v>159</v>
      </c>
      <c r="H2" s="212"/>
      <c r="I2" s="213"/>
      <c r="J2" s="211" t="s">
        <v>160</v>
      </c>
      <c r="K2" s="212"/>
      <c r="L2" s="213"/>
      <c r="M2" s="211" t="s">
        <v>161</v>
      </c>
      <c r="N2" s="212"/>
      <c r="O2" s="213"/>
      <c r="P2" s="111"/>
      <c r="Q2" s="112"/>
      <c r="R2" s="112"/>
      <c r="S2" s="112"/>
      <c r="T2" s="112"/>
      <c r="U2" s="112"/>
      <c r="V2" s="112"/>
      <c r="W2" s="112"/>
      <c r="X2" s="112"/>
      <c r="Y2" s="112"/>
      <c r="Z2" s="112"/>
      <c r="AA2" s="112"/>
    </row>
    <row r="3" spans="1:27" s="113" customFormat="1" ht="12.95" customHeight="1">
      <c r="A3" s="114"/>
      <c r="B3" s="115"/>
      <c r="C3" s="116"/>
      <c r="D3" s="214" t="s">
        <v>79</v>
      </c>
      <c r="E3" s="216" t="s">
        <v>71</v>
      </c>
      <c r="F3" s="117" t="s">
        <v>80</v>
      </c>
      <c r="G3" s="214" t="s">
        <v>79</v>
      </c>
      <c r="H3" s="216" t="s">
        <v>71</v>
      </c>
      <c r="I3" s="117" t="s">
        <v>80</v>
      </c>
      <c r="J3" s="214" t="s">
        <v>79</v>
      </c>
      <c r="K3" s="216" t="s">
        <v>71</v>
      </c>
      <c r="L3" s="117" t="s">
        <v>80</v>
      </c>
      <c r="M3" s="218" t="s">
        <v>79</v>
      </c>
      <c r="N3" s="216" t="s">
        <v>71</v>
      </c>
      <c r="O3" s="117" t="s">
        <v>80</v>
      </c>
      <c r="P3" s="111"/>
      <c r="Q3" s="112"/>
      <c r="R3" s="112"/>
      <c r="S3" s="112"/>
      <c r="T3" s="112"/>
      <c r="U3" s="112"/>
      <c r="V3" s="112"/>
      <c r="W3" s="112"/>
      <c r="X3" s="112"/>
      <c r="Y3" s="112"/>
      <c r="Z3" s="112"/>
      <c r="AA3" s="112"/>
    </row>
    <row r="4" spans="1:27" s="113" customFormat="1" ht="12.95" customHeight="1">
      <c r="A4" s="118" t="s">
        <v>81</v>
      </c>
      <c r="B4" s="119"/>
      <c r="C4" s="120"/>
      <c r="D4" s="215"/>
      <c r="E4" s="217"/>
      <c r="F4" s="121" t="s">
        <v>82</v>
      </c>
      <c r="G4" s="215"/>
      <c r="H4" s="217"/>
      <c r="I4" s="121" t="s">
        <v>82</v>
      </c>
      <c r="J4" s="215"/>
      <c r="K4" s="217"/>
      <c r="L4" s="121" t="s">
        <v>82</v>
      </c>
      <c r="M4" s="217"/>
      <c r="N4" s="217"/>
      <c r="O4" s="121" t="s">
        <v>82</v>
      </c>
      <c r="P4" s="122"/>
      <c r="Q4" s="123"/>
      <c r="R4" s="112"/>
      <c r="S4" s="112"/>
      <c r="T4" s="112"/>
      <c r="U4" s="112"/>
      <c r="V4" s="112"/>
      <c r="W4" s="112"/>
      <c r="X4" s="112"/>
      <c r="Y4" s="112"/>
      <c r="Z4" s="112"/>
      <c r="AA4" s="112"/>
    </row>
    <row r="5" spans="1:27" ht="20.100000000000001" customHeight="1">
      <c r="A5" s="219" t="s">
        <v>83</v>
      </c>
      <c r="B5" s="222" t="s">
        <v>0</v>
      </c>
      <c r="C5" s="223"/>
      <c r="D5" s="36">
        <v>3602572</v>
      </c>
      <c r="E5" s="37">
        <f t="shared" ref="E5:E12" si="0">ROUND(D5/D$27*100,2)</f>
        <v>24.17</v>
      </c>
      <c r="F5" s="38">
        <f>ROUND(D5/36989*1000,0)</f>
        <v>97396</v>
      </c>
      <c r="G5" s="124">
        <v>3691476</v>
      </c>
      <c r="H5" s="37">
        <f t="shared" ref="H5:H12" si="1">ROUND(G5/G$27*100,2)</f>
        <v>21.63</v>
      </c>
      <c r="I5" s="125">
        <f>ROUND(G5/37356*1000,0)</f>
        <v>98819</v>
      </c>
      <c r="J5" s="36">
        <v>3857458</v>
      </c>
      <c r="K5" s="37">
        <f t="shared" ref="K5:K12" si="2">ROUND(J5/J$27*100,2)</f>
        <v>23.4</v>
      </c>
      <c r="L5" s="125">
        <f>ROUND(J5/37842*1000,0)</f>
        <v>101936</v>
      </c>
      <c r="M5" s="36">
        <v>3984152</v>
      </c>
      <c r="N5" s="37">
        <f t="shared" ref="N5:N12" si="3">ROUND(M5/M$27*100,2)</f>
        <v>22.49</v>
      </c>
      <c r="O5" s="38">
        <f>ROUND(M5/38700*1000,0)</f>
        <v>102950</v>
      </c>
      <c r="P5" s="126"/>
      <c r="Q5" s="127"/>
      <c r="R5" s="94"/>
      <c r="S5" s="95"/>
      <c r="T5" s="94"/>
      <c r="U5" s="95"/>
      <c r="V5" s="95"/>
      <c r="W5" s="95"/>
      <c r="X5" s="95"/>
      <c r="Y5" s="95"/>
      <c r="Z5" s="94"/>
      <c r="AA5" s="94"/>
    </row>
    <row r="6" spans="1:27" ht="20.100000000000001" customHeight="1">
      <c r="A6" s="220"/>
      <c r="B6" s="224" t="s">
        <v>8</v>
      </c>
      <c r="C6" s="225"/>
      <c r="D6" s="39">
        <v>14733</v>
      </c>
      <c r="E6" s="40">
        <f t="shared" si="0"/>
        <v>0.1</v>
      </c>
      <c r="F6" s="72">
        <f>ROUND(D6/36989*1000,0)</f>
        <v>398</v>
      </c>
      <c r="G6" s="128">
        <v>13178</v>
      </c>
      <c r="H6" s="40">
        <f t="shared" si="1"/>
        <v>0.08</v>
      </c>
      <c r="I6" s="129">
        <f>ROUND(G6/37356*1000,0)</f>
        <v>353</v>
      </c>
      <c r="J6" s="39">
        <v>10148</v>
      </c>
      <c r="K6" s="40">
        <f t="shared" si="2"/>
        <v>0.06</v>
      </c>
      <c r="L6" s="130">
        <f t="shared" ref="L6:L12" si="4">ROUND(J6/37842*1000,0)</f>
        <v>268</v>
      </c>
      <c r="M6" s="39">
        <v>13770</v>
      </c>
      <c r="N6" s="40">
        <f t="shared" si="3"/>
        <v>0.08</v>
      </c>
      <c r="O6" s="41">
        <f t="shared" ref="O6:O12" si="5">ROUND(M6/38700*1000,0)</f>
        <v>356</v>
      </c>
      <c r="P6" s="131"/>
      <c r="Q6" s="94"/>
      <c r="R6" s="94"/>
      <c r="S6" s="95"/>
      <c r="T6" s="94"/>
      <c r="U6" s="95"/>
      <c r="V6" s="95"/>
      <c r="W6" s="95"/>
      <c r="X6" s="95"/>
      <c r="Y6" s="95"/>
      <c r="Z6" s="94"/>
      <c r="AA6" s="94"/>
    </row>
    <row r="7" spans="1:27" ht="20.100000000000001" customHeight="1">
      <c r="A7" s="220"/>
      <c r="B7" s="226" t="s">
        <v>84</v>
      </c>
      <c r="C7" s="225"/>
      <c r="D7" s="39">
        <v>325395</v>
      </c>
      <c r="E7" s="40">
        <f t="shared" si="0"/>
        <v>2.1800000000000002</v>
      </c>
      <c r="F7" s="41">
        <f t="shared" ref="F7:F12" si="6">ROUND(D7/36989*1000,0)</f>
        <v>8797</v>
      </c>
      <c r="G7" s="128">
        <v>335810</v>
      </c>
      <c r="H7" s="40">
        <f t="shared" si="1"/>
        <v>1.97</v>
      </c>
      <c r="I7" s="41">
        <f t="shared" ref="I7:I12" si="7">ROUND(G7/37356*1000,0)</f>
        <v>8989</v>
      </c>
      <c r="J7" s="39">
        <v>350056</v>
      </c>
      <c r="K7" s="40">
        <f t="shared" si="2"/>
        <v>2.12</v>
      </c>
      <c r="L7" s="130">
        <f t="shared" si="4"/>
        <v>9250</v>
      </c>
      <c r="M7" s="39">
        <v>345300</v>
      </c>
      <c r="N7" s="40">
        <f t="shared" si="3"/>
        <v>1.95</v>
      </c>
      <c r="O7" s="41">
        <f t="shared" si="5"/>
        <v>8922</v>
      </c>
      <c r="P7" s="132"/>
      <c r="Q7" s="95"/>
      <c r="R7" s="94"/>
      <c r="S7" s="95"/>
      <c r="T7" s="94"/>
      <c r="U7" s="95"/>
      <c r="V7" s="95"/>
      <c r="W7" s="95"/>
      <c r="X7" s="95"/>
      <c r="Y7" s="95"/>
      <c r="Z7" s="94"/>
      <c r="AA7" s="94"/>
    </row>
    <row r="8" spans="1:27" ht="20.100000000000001" customHeight="1">
      <c r="A8" s="220"/>
      <c r="B8" s="226" t="s">
        <v>85</v>
      </c>
      <c r="C8" s="225"/>
      <c r="D8" s="39">
        <f>77024+22531</f>
        <v>99555</v>
      </c>
      <c r="E8" s="40">
        <f t="shared" si="0"/>
        <v>0.67</v>
      </c>
      <c r="F8" s="72">
        <f t="shared" si="6"/>
        <v>2691</v>
      </c>
      <c r="G8" s="128">
        <v>109810</v>
      </c>
      <c r="H8" s="40">
        <f t="shared" si="1"/>
        <v>0.64</v>
      </c>
      <c r="I8" s="41">
        <f t="shared" si="7"/>
        <v>2940</v>
      </c>
      <c r="J8" s="39">
        <v>121719</v>
      </c>
      <c r="K8" s="40">
        <f t="shared" si="2"/>
        <v>0.74</v>
      </c>
      <c r="L8" s="130">
        <f t="shared" si="4"/>
        <v>3217</v>
      </c>
      <c r="M8" s="39">
        <v>128488</v>
      </c>
      <c r="N8" s="40">
        <f t="shared" si="3"/>
        <v>0.73</v>
      </c>
      <c r="O8" s="41">
        <f t="shared" si="5"/>
        <v>3320</v>
      </c>
      <c r="P8" s="132"/>
      <c r="Q8" s="95"/>
      <c r="R8" s="94"/>
      <c r="S8" s="95"/>
      <c r="T8" s="94"/>
      <c r="U8" s="95"/>
      <c r="V8" s="95"/>
      <c r="W8" s="95"/>
      <c r="X8" s="95"/>
      <c r="Y8" s="95"/>
      <c r="Z8" s="94"/>
      <c r="AA8" s="94"/>
    </row>
    <row r="9" spans="1:27" ht="20.100000000000001" customHeight="1">
      <c r="A9" s="220"/>
      <c r="B9" s="224" t="s">
        <v>11</v>
      </c>
      <c r="C9" s="225"/>
      <c r="D9" s="39">
        <v>340833</v>
      </c>
      <c r="E9" s="40">
        <f t="shared" si="0"/>
        <v>2.29</v>
      </c>
      <c r="F9" s="41">
        <f t="shared" si="6"/>
        <v>9214</v>
      </c>
      <c r="G9" s="128">
        <v>1141716</v>
      </c>
      <c r="H9" s="40">
        <f t="shared" si="1"/>
        <v>6.69</v>
      </c>
      <c r="I9" s="41">
        <f t="shared" si="7"/>
        <v>30563</v>
      </c>
      <c r="J9" s="39">
        <v>1347156</v>
      </c>
      <c r="K9" s="40">
        <f t="shared" si="2"/>
        <v>8.17</v>
      </c>
      <c r="L9" s="130">
        <f t="shared" si="4"/>
        <v>35599</v>
      </c>
      <c r="M9" s="39">
        <v>1638380</v>
      </c>
      <c r="N9" s="40">
        <f t="shared" si="3"/>
        <v>9.25</v>
      </c>
      <c r="O9" s="41">
        <f t="shared" si="5"/>
        <v>42335</v>
      </c>
      <c r="P9" s="132"/>
      <c r="Q9" s="95"/>
      <c r="R9" s="94"/>
      <c r="S9" s="95"/>
      <c r="T9" s="94"/>
      <c r="U9" s="95"/>
      <c r="V9" s="95"/>
      <c r="W9" s="95"/>
      <c r="X9" s="95"/>
      <c r="Y9" s="95"/>
      <c r="Z9" s="94"/>
      <c r="AA9" s="94"/>
    </row>
    <row r="10" spans="1:27" ht="20.100000000000001" customHeight="1">
      <c r="A10" s="220"/>
      <c r="B10" s="224" t="s">
        <v>12</v>
      </c>
      <c r="C10" s="225"/>
      <c r="D10" s="39">
        <v>418840</v>
      </c>
      <c r="E10" s="40">
        <f t="shared" si="0"/>
        <v>2.81</v>
      </c>
      <c r="F10" s="41">
        <f t="shared" si="6"/>
        <v>11323</v>
      </c>
      <c r="G10" s="128">
        <v>404588</v>
      </c>
      <c r="H10" s="40">
        <f t="shared" si="1"/>
        <v>2.37</v>
      </c>
      <c r="I10" s="41">
        <f t="shared" si="7"/>
        <v>10831</v>
      </c>
      <c r="J10" s="39">
        <v>475732</v>
      </c>
      <c r="K10" s="40">
        <f t="shared" si="2"/>
        <v>2.89</v>
      </c>
      <c r="L10" s="130">
        <f t="shared" si="4"/>
        <v>12572</v>
      </c>
      <c r="M10" s="39">
        <v>452436</v>
      </c>
      <c r="N10" s="40">
        <f t="shared" si="3"/>
        <v>2.5499999999999998</v>
      </c>
      <c r="O10" s="41">
        <f t="shared" si="5"/>
        <v>11691</v>
      </c>
      <c r="P10" s="132"/>
      <c r="Q10" s="95"/>
      <c r="R10" s="94"/>
      <c r="S10" s="95"/>
      <c r="T10" s="94"/>
      <c r="U10" s="95"/>
      <c r="V10" s="95"/>
      <c r="W10" s="95"/>
      <c r="X10" s="95"/>
      <c r="Y10" s="95"/>
      <c r="Z10" s="94"/>
      <c r="AA10" s="94"/>
    </row>
    <row r="11" spans="1:27" ht="20.100000000000001" customHeight="1">
      <c r="A11" s="220"/>
      <c r="B11" s="224" t="s">
        <v>10</v>
      </c>
      <c r="C11" s="225"/>
      <c r="D11" s="39">
        <v>1234318</v>
      </c>
      <c r="E11" s="40">
        <f t="shared" si="0"/>
        <v>8.2799999999999994</v>
      </c>
      <c r="F11" s="73">
        <f t="shared" si="6"/>
        <v>33370</v>
      </c>
      <c r="G11" s="128">
        <v>1335556</v>
      </c>
      <c r="H11" s="40">
        <f t="shared" si="1"/>
        <v>7.82</v>
      </c>
      <c r="I11" s="133">
        <f t="shared" si="7"/>
        <v>35752</v>
      </c>
      <c r="J11" s="39">
        <v>1823992</v>
      </c>
      <c r="K11" s="40">
        <f t="shared" si="2"/>
        <v>11.06</v>
      </c>
      <c r="L11" s="130">
        <f t="shared" si="4"/>
        <v>48200</v>
      </c>
      <c r="M11" s="39">
        <v>2018412</v>
      </c>
      <c r="N11" s="40">
        <f t="shared" si="3"/>
        <v>11.39</v>
      </c>
      <c r="O11" s="41">
        <f t="shared" si="5"/>
        <v>52155</v>
      </c>
      <c r="P11" s="132"/>
      <c r="Q11" s="95"/>
      <c r="R11" s="94"/>
      <c r="S11" s="95"/>
      <c r="T11" s="94"/>
      <c r="U11" s="95"/>
      <c r="V11" s="95"/>
      <c r="W11" s="95"/>
      <c r="X11" s="95"/>
      <c r="Y11" s="95"/>
      <c r="Z11" s="94"/>
      <c r="AA11" s="94"/>
    </row>
    <row r="12" spans="1:27" ht="20.100000000000001" customHeight="1">
      <c r="A12" s="220"/>
      <c r="B12" s="224" t="s">
        <v>86</v>
      </c>
      <c r="C12" s="225"/>
      <c r="D12" s="39">
        <v>620</v>
      </c>
      <c r="E12" s="40">
        <f t="shared" si="0"/>
        <v>0</v>
      </c>
      <c r="F12" s="41">
        <f t="shared" si="6"/>
        <v>17</v>
      </c>
      <c r="G12" s="128">
        <v>2900</v>
      </c>
      <c r="H12" s="40">
        <f t="shared" si="1"/>
        <v>0.02</v>
      </c>
      <c r="I12" s="130">
        <f t="shared" si="7"/>
        <v>78</v>
      </c>
      <c r="J12" s="39">
        <v>1580</v>
      </c>
      <c r="K12" s="40">
        <f t="shared" si="2"/>
        <v>0.01</v>
      </c>
      <c r="L12" s="130">
        <f t="shared" si="4"/>
        <v>42</v>
      </c>
      <c r="M12" s="39">
        <v>27934</v>
      </c>
      <c r="N12" s="40">
        <f t="shared" si="3"/>
        <v>0.16</v>
      </c>
      <c r="O12" s="41">
        <f t="shared" si="5"/>
        <v>722</v>
      </c>
      <c r="P12" s="132"/>
      <c r="Q12" s="95"/>
      <c r="R12" s="94"/>
      <c r="T12" s="94"/>
      <c r="U12" s="95"/>
      <c r="V12" s="95"/>
      <c r="W12" s="95"/>
      <c r="X12" s="95"/>
      <c r="Y12" s="95"/>
      <c r="Z12" s="94"/>
      <c r="AA12" s="94"/>
    </row>
    <row r="13" spans="1:27" ht="20.100000000000001" customHeight="1">
      <c r="A13" s="221"/>
      <c r="B13" s="224" t="s">
        <v>87</v>
      </c>
      <c r="C13" s="227"/>
      <c r="D13" s="39">
        <f t="shared" ref="D13:O13" si="8">SUM(D5:D12)</f>
        <v>6036866</v>
      </c>
      <c r="E13" s="40">
        <f t="shared" si="8"/>
        <v>40.500000000000007</v>
      </c>
      <c r="F13" s="41">
        <f t="shared" si="8"/>
        <v>163206</v>
      </c>
      <c r="G13" s="128">
        <f t="shared" si="8"/>
        <v>7035034</v>
      </c>
      <c r="H13" s="40">
        <f t="shared" si="8"/>
        <v>41.22</v>
      </c>
      <c r="I13" s="130">
        <f t="shared" si="8"/>
        <v>188325</v>
      </c>
      <c r="J13" s="39">
        <f t="shared" si="8"/>
        <v>7987841</v>
      </c>
      <c r="K13" s="40">
        <f t="shared" si="8"/>
        <v>48.449999999999996</v>
      </c>
      <c r="L13" s="130">
        <f t="shared" si="8"/>
        <v>211084</v>
      </c>
      <c r="M13" s="39">
        <f t="shared" si="8"/>
        <v>8608872</v>
      </c>
      <c r="N13" s="40">
        <f t="shared" si="8"/>
        <v>48.599999999999994</v>
      </c>
      <c r="O13" s="41">
        <f t="shared" si="8"/>
        <v>222451</v>
      </c>
      <c r="P13" s="132"/>
      <c r="Q13" s="95"/>
      <c r="R13" s="94"/>
      <c r="T13" s="94"/>
      <c r="U13" s="95"/>
      <c r="V13" s="95"/>
      <c r="W13" s="95"/>
      <c r="X13" s="95"/>
      <c r="Y13" s="95"/>
      <c r="Z13" s="94"/>
      <c r="AA13" s="94"/>
    </row>
    <row r="14" spans="1:27" ht="20.100000000000001" customHeight="1">
      <c r="A14" s="230" t="s">
        <v>88</v>
      </c>
      <c r="B14" s="226" t="s">
        <v>1</v>
      </c>
      <c r="C14" s="234"/>
      <c r="D14" s="39">
        <v>61717</v>
      </c>
      <c r="E14" s="40">
        <f>ROUND(D14/D$27*100,2)</f>
        <v>0.41</v>
      </c>
      <c r="F14" s="41">
        <f>ROUND(D14/36989*1000,0)</f>
        <v>1669</v>
      </c>
      <c r="G14" s="128">
        <v>64574</v>
      </c>
      <c r="H14" s="40">
        <f t="shared" ref="H14:H24" si="9">ROUND(G14/G$27*100,2)</f>
        <v>0.38</v>
      </c>
      <c r="I14" s="130">
        <f t="shared" ref="I14:I25" si="10">ROUND(G14/37356*1000,0)</f>
        <v>1729</v>
      </c>
      <c r="J14" s="39">
        <v>67898</v>
      </c>
      <c r="K14" s="40">
        <f t="shared" ref="K14:K25" si="11">ROUND(J14/J$27*100,2)</f>
        <v>0.41</v>
      </c>
      <c r="L14" s="130">
        <f t="shared" ref="L14:L25" si="12">ROUND(J14/37842*1000,0)</f>
        <v>1794</v>
      </c>
      <c r="M14" s="39">
        <v>65252</v>
      </c>
      <c r="N14" s="40">
        <f t="shared" ref="N14:N24" si="13">ROUND(M14/M$27*100,2)</f>
        <v>0.37</v>
      </c>
      <c r="O14" s="41">
        <f t="shared" ref="O14:O25" si="14">ROUND(M14/38700*1000,0)</f>
        <v>1686</v>
      </c>
      <c r="P14" s="132"/>
      <c r="Q14" s="95"/>
      <c r="R14" s="94"/>
      <c r="S14" s="95"/>
      <c r="T14" s="94"/>
      <c r="U14" s="95"/>
      <c r="V14" s="95"/>
      <c r="W14" s="95"/>
      <c r="X14" s="95"/>
      <c r="Y14" s="95"/>
      <c r="Z14" s="94"/>
      <c r="AA14" s="94"/>
    </row>
    <row r="15" spans="1:27" ht="20.100000000000001" customHeight="1">
      <c r="A15" s="231"/>
      <c r="B15" s="224" t="s">
        <v>2</v>
      </c>
      <c r="C15" s="227"/>
      <c r="D15" s="39">
        <v>5960</v>
      </c>
      <c r="E15" s="40">
        <f t="shared" ref="E15:E25" si="15">ROUND(D15/D$27*100,2)</f>
        <v>0.04</v>
      </c>
      <c r="F15" s="41">
        <f>ROUND(D15/36989*1000,0)</f>
        <v>161</v>
      </c>
      <c r="G15" s="128">
        <v>5123</v>
      </c>
      <c r="H15" s="40">
        <f t="shared" si="9"/>
        <v>0.03</v>
      </c>
      <c r="I15" s="130">
        <f t="shared" si="10"/>
        <v>137</v>
      </c>
      <c r="J15" s="39">
        <v>3060</v>
      </c>
      <c r="K15" s="40">
        <f t="shared" si="11"/>
        <v>0.02</v>
      </c>
      <c r="L15" s="130">
        <f t="shared" si="12"/>
        <v>81</v>
      </c>
      <c r="M15" s="39">
        <v>3759</v>
      </c>
      <c r="N15" s="40">
        <f t="shared" si="13"/>
        <v>0.02</v>
      </c>
      <c r="O15" s="41">
        <f t="shared" si="14"/>
        <v>97</v>
      </c>
      <c r="P15" s="132"/>
      <c r="Q15" s="95"/>
      <c r="R15" s="94"/>
      <c r="S15" s="95"/>
      <c r="T15" s="94"/>
      <c r="U15" s="95"/>
      <c r="V15" s="95"/>
      <c r="W15" s="95"/>
      <c r="X15" s="95"/>
      <c r="Y15" s="95"/>
      <c r="Z15" s="94"/>
      <c r="AA15" s="94"/>
    </row>
    <row r="16" spans="1:27" ht="20.100000000000001" customHeight="1">
      <c r="A16" s="232"/>
      <c r="B16" s="224" t="s">
        <v>39</v>
      </c>
      <c r="C16" s="227"/>
      <c r="D16" s="39">
        <v>8907</v>
      </c>
      <c r="E16" s="40">
        <f t="shared" si="15"/>
        <v>0.06</v>
      </c>
      <c r="F16" s="41">
        <f t="shared" ref="F16:F25" si="16">ROUND(D16/36989*1000,0)</f>
        <v>241</v>
      </c>
      <c r="G16" s="128">
        <v>10293</v>
      </c>
      <c r="H16" s="40">
        <f t="shared" si="9"/>
        <v>0.06</v>
      </c>
      <c r="I16" s="130">
        <f t="shared" si="10"/>
        <v>276</v>
      </c>
      <c r="J16" s="39">
        <v>5014</v>
      </c>
      <c r="K16" s="40">
        <f t="shared" si="11"/>
        <v>0.03</v>
      </c>
      <c r="L16" s="130">
        <f t="shared" si="12"/>
        <v>132</v>
      </c>
      <c r="M16" s="39">
        <v>7631</v>
      </c>
      <c r="N16" s="40">
        <f t="shared" si="13"/>
        <v>0.04</v>
      </c>
      <c r="O16" s="41">
        <f t="shared" si="14"/>
        <v>197</v>
      </c>
      <c r="P16" s="132"/>
      <c r="Q16" s="95"/>
      <c r="R16" s="94"/>
      <c r="S16" s="95"/>
      <c r="T16" s="94"/>
      <c r="U16" s="95"/>
      <c r="V16" s="95"/>
      <c r="W16" s="95"/>
      <c r="X16" s="95"/>
      <c r="Y16" s="95"/>
      <c r="Z16" s="94"/>
      <c r="AA16" s="94"/>
    </row>
    <row r="17" spans="1:27" ht="20.100000000000001" customHeight="1">
      <c r="A17" s="232"/>
      <c r="B17" s="224" t="s">
        <v>72</v>
      </c>
      <c r="C17" s="227"/>
      <c r="D17" s="39">
        <v>6713</v>
      </c>
      <c r="E17" s="40">
        <f t="shared" si="15"/>
        <v>0.05</v>
      </c>
      <c r="F17" s="41">
        <f t="shared" si="16"/>
        <v>181</v>
      </c>
      <c r="G17" s="128">
        <v>8328</v>
      </c>
      <c r="H17" s="40">
        <f t="shared" si="9"/>
        <v>0.05</v>
      </c>
      <c r="I17" s="130">
        <f t="shared" si="10"/>
        <v>223</v>
      </c>
      <c r="J17" s="39">
        <v>3969</v>
      </c>
      <c r="K17" s="40">
        <f t="shared" si="11"/>
        <v>0.02</v>
      </c>
      <c r="L17" s="130">
        <f t="shared" si="12"/>
        <v>105</v>
      </c>
      <c r="M17" s="39">
        <v>8500</v>
      </c>
      <c r="N17" s="40">
        <f t="shared" si="13"/>
        <v>0.05</v>
      </c>
      <c r="O17" s="41">
        <f t="shared" si="14"/>
        <v>220</v>
      </c>
      <c r="P17" s="132"/>
      <c r="Q17" s="95"/>
      <c r="R17" s="94"/>
      <c r="S17" s="95"/>
      <c r="T17" s="94"/>
      <c r="U17" s="95"/>
      <c r="V17" s="95"/>
      <c r="W17" s="95"/>
      <c r="X17" s="95"/>
      <c r="Y17" s="95"/>
      <c r="Z17" s="94"/>
      <c r="AA17" s="94"/>
    </row>
    <row r="18" spans="1:27" ht="20.100000000000001" customHeight="1">
      <c r="A18" s="231"/>
      <c r="B18" s="226" t="s">
        <v>89</v>
      </c>
      <c r="C18" s="227"/>
      <c r="D18" s="39">
        <v>334158</v>
      </c>
      <c r="E18" s="40">
        <f t="shared" si="15"/>
        <v>2.2400000000000002</v>
      </c>
      <c r="F18" s="41">
        <f t="shared" si="16"/>
        <v>9034</v>
      </c>
      <c r="G18" s="128">
        <v>599364</v>
      </c>
      <c r="H18" s="40">
        <f t="shared" si="9"/>
        <v>3.51</v>
      </c>
      <c r="I18" s="130">
        <f t="shared" si="10"/>
        <v>16045</v>
      </c>
      <c r="J18" s="39">
        <v>551153</v>
      </c>
      <c r="K18" s="40">
        <f t="shared" si="11"/>
        <v>3.34</v>
      </c>
      <c r="L18" s="130">
        <f t="shared" si="12"/>
        <v>14565</v>
      </c>
      <c r="M18" s="39">
        <v>602587</v>
      </c>
      <c r="N18" s="40">
        <f t="shared" si="13"/>
        <v>3.4</v>
      </c>
      <c r="O18" s="41">
        <f t="shared" si="14"/>
        <v>15571</v>
      </c>
      <c r="P18" s="132"/>
      <c r="Q18" s="95"/>
      <c r="R18" s="94"/>
      <c r="S18" s="95"/>
      <c r="T18" s="94"/>
      <c r="U18" s="95"/>
      <c r="V18" s="95"/>
      <c r="W18" s="95"/>
      <c r="X18" s="95"/>
      <c r="Y18" s="95"/>
      <c r="Z18" s="94"/>
      <c r="AA18" s="94"/>
    </row>
    <row r="19" spans="1:27" ht="20.100000000000001" customHeight="1">
      <c r="A19" s="231"/>
      <c r="B19" s="226" t="s">
        <v>73</v>
      </c>
      <c r="C19" s="227"/>
      <c r="D19" s="39">
        <v>5942</v>
      </c>
      <c r="E19" s="40">
        <f t="shared" si="15"/>
        <v>0.04</v>
      </c>
      <c r="F19" s="41">
        <f t="shared" si="16"/>
        <v>161</v>
      </c>
      <c r="G19" s="128">
        <v>11336</v>
      </c>
      <c r="H19" s="40">
        <f t="shared" si="9"/>
        <v>7.0000000000000007E-2</v>
      </c>
      <c r="I19" s="130">
        <f t="shared" si="10"/>
        <v>303</v>
      </c>
      <c r="J19" s="39">
        <v>12860</v>
      </c>
      <c r="K19" s="40">
        <f t="shared" si="11"/>
        <v>0.08</v>
      </c>
      <c r="L19" s="130">
        <f t="shared" si="12"/>
        <v>340</v>
      </c>
      <c r="M19" s="39">
        <v>17031</v>
      </c>
      <c r="N19" s="40">
        <f t="shared" si="13"/>
        <v>0.1</v>
      </c>
      <c r="O19" s="41">
        <f t="shared" si="14"/>
        <v>440</v>
      </c>
      <c r="P19" s="132"/>
      <c r="Q19" s="95"/>
      <c r="R19" s="94"/>
      <c r="S19" s="95"/>
      <c r="T19" s="94"/>
      <c r="U19" s="95"/>
      <c r="V19" s="95"/>
      <c r="W19" s="95"/>
      <c r="X19" s="95"/>
      <c r="Y19" s="95"/>
      <c r="Z19" s="94"/>
      <c r="AA19" s="94"/>
    </row>
    <row r="20" spans="1:27" ht="20.100000000000001" customHeight="1">
      <c r="A20" s="231"/>
      <c r="B20" s="226" t="s">
        <v>90</v>
      </c>
      <c r="C20" s="235"/>
      <c r="D20" s="39">
        <v>9873</v>
      </c>
      <c r="E20" s="40">
        <f t="shared" si="15"/>
        <v>7.0000000000000007E-2</v>
      </c>
      <c r="F20" s="41">
        <f t="shared" si="16"/>
        <v>267</v>
      </c>
      <c r="G20" s="128">
        <v>11763</v>
      </c>
      <c r="H20" s="40">
        <f t="shared" si="9"/>
        <v>7.0000000000000007E-2</v>
      </c>
      <c r="I20" s="130">
        <f t="shared" si="10"/>
        <v>315</v>
      </c>
      <c r="J20" s="39">
        <v>14860</v>
      </c>
      <c r="K20" s="40">
        <f t="shared" si="11"/>
        <v>0.09</v>
      </c>
      <c r="L20" s="130">
        <f t="shared" si="12"/>
        <v>393</v>
      </c>
      <c r="M20" s="39">
        <v>15963</v>
      </c>
      <c r="N20" s="40">
        <f t="shared" si="13"/>
        <v>0.09</v>
      </c>
      <c r="O20" s="41">
        <f t="shared" si="14"/>
        <v>412</v>
      </c>
      <c r="P20" s="132"/>
      <c r="Q20" s="95"/>
      <c r="R20" s="94"/>
      <c r="S20" s="95"/>
      <c r="T20" s="94"/>
      <c r="U20" s="95"/>
      <c r="V20" s="95"/>
      <c r="W20" s="95"/>
      <c r="X20" s="95"/>
      <c r="Y20" s="95"/>
      <c r="Z20" s="94"/>
      <c r="AA20" s="94"/>
    </row>
    <row r="21" spans="1:27" ht="20.100000000000001" customHeight="1">
      <c r="A21" s="231"/>
      <c r="B21" s="224" t="s">
        <v>3</v>
      </c>
      <c r="C21" s="225"/>
      <c r="D21" s="39">
        <v>2260492</v>
      </c>
      <c r="E21" s="40">
        <f t="shared" si="15"/>
        <v>15.16</v>
      </c>
      <c r="F21" s="41">
        <f t="shared" si="16"/>
        <v>61113</v>
      </c>
      <c r="G21" s="128">
        <v>2217627</v>
      </c>
      <c r="H21" s="40">
        <f t="shared" si="9"/>
        <v>12.99</v>
      </c>
      <c r="I21" s="130">
        <f t="shared" si="10"/>
        <v>59365</v>
      </c>
      <c r="J21" s="39">
        <v>2179725</v>
      </c>
      <c r="K21" s="40">
        <f t="shared" si="11"/>
        <v>13.22</v>
      </c>
      <c r="L21" s="130">
        <f t="shared" si="12"/>
        <v>57601</v>
      </c>
      <c r="M21" s="39">
        <v>2180913</v>
      </c>
      <c r="N21" s="40">
        <f t="shared" si="13"/>
        <v>12.31</v>
      </c>
      <c r="O21" s="41">
        <f t="shared" si="14"/>
        <v>56354</v>
      </c>
      <c r="P21" s="132"/>
      <c r="Q21" s="95"/>
      <c r="R21" s="94"/>
      <c r="S21" s="95"/>
      <c r="T21" s="94"/>
      <c r="U21" s="95"/>
      <c r="V21" s="95"/>
      <c r="W21" s="95"/>
      <c r="X21" s="95"/>
      <c r="Y21" s="95"/>
      <c r="Z21" s="94"/>
      <c r="AA21" s="94"/>
    </row>
    <row r="22" spans="1:27" ht="20.100000000000001" customHeight="1">
      <c r="A22" s="231"/>
      <c r="B22" s="226" t="s">
        <v>74</v>
      </c>
      <c r="C22" s="225"/>
      <c r="D22" s="39">
        <v>5029</v>
      </c>
      <c r="E22" s="40">
        <f t="shared" si="15"/>
        <v>0.03</v>
      </c>
      <c r="F22" s="41">
        <f t="shared" si="16"/>
        <v>136</v>
      </c>
      <c r="G22" s="128">
        <v>5458</v>
      </c>
      <c r="H22" s="40">
        <f t="shared" si="9"/>
        <v>0.03</v>
      </c>
      <c r="I22" s="130">
        <f t="shared" si="10"/>
        <v>146</v>
      </c>
      <c r="J22" s="39">
        <v>5145</v>
      </c>
      <c r="K22" s="40">
        <f t="shared" si="11"/>
        <v>0.03</v>
      </c>
      <c r="L22" s="130">
        <f t="shared" si="12"/>
        <v>136</v>
      </c>
      <c r="M22" s="39">
        <v>5024</v>
      </c>
      <c r="N22" s="40">
        <f t="shared" si="13"/>
        <v>0.03</v>
      </c>
      <c r="O22" s="41">
        <f t="shared" si="14"/>
        <v>130</v>
      </c>
      <c r="P22" s="132"/>
      <c r="Q22" s="95"/>
      <c r="R22" s="94"/>
      <c r="S22" s="95"/>
      <c r="T22" s="94"/>
      <c r="U22" s="95"/>
      <c r="V22" s="95"/>
      <c r="W22" s="95"/>
      <c r="X22" s="95"/>
      <c r="Y22" s="95"/>
      <c r="Z22" s="94"/>
      <c r="AA22" s="94"/>
    </row>
    <row r="23" spans="1:27" ht="20.100000000000001" customHeight="1">
      <c r="A23" s="231"/>
      <c r="B23" s="224" t="s">
        <v>6</v>
      </c>
      <c r="C23" s="225"/>
      <c r="D23" s="39">
        <v>1821890</v>
      </c>
      <c r="E23" s="40">
        <f t="shared" si="15"/>
        <v>12.22</v>
      </c>
      <c r="F23" s="41">
        <f t="shared" si="16"/>
        <v>49255</v>
      </c>
      <c r="G23" s="128">
        <v>2068698</v>
      </c>
      <c r="H23" s="40">
        <f>ROUND(G23/G$27*100,2)</f>
        <v>12.12</v>
      </c>
      <c r="I23" s="130">
        <f t="shared" si="10"/>
        <v>55378</v>
      </c>
      <c r="J23" s="39">
        <v>2250400</v>
      </c>
      <c r="K23" s="40">
        <f t="shared" si="11"/>
        <v>13.65</v>
      </c>
      <c r="L23" s="130">
        <f t="shared" si="12"/>
        <v>59468</v>
      </c>
      <c r="M23" s="39">
        <v>2841040</v>
      </c>
      <c r="N23" s="40">
        <f t="shared" si="13"/>
        <v>16.04</v>
      </c>
      <c r="O23" s="41">
        <f t="shared" si="14"/>
        <v>73412</v>
      </c>
      <c r="P23" s="132"/>
      <c r="Q23" s="95"/>
      <c r="R23" s="94"/>
      <c r="S23" s="95"/>
      <c r="T23" s="94"/>
      <c r="U23" s="95"/>
      <c r="V23" s="95"/>
      <c r="W23" s="95"/>
      <c r="X23" s="95"/>
      <c r="Y23" s="95"/>
      <c r="Z23" s="94"/>
      <c r="AA23" s="94"/>
    </row>
    <row r="24" spans="1:27" ht="20.100000000000001" customHeight="1">
      <c r="A24" s="231"/>
      <c r="B24" s="224" t="s">
        <v>7</v>
      </c>
      <c r="C24" s="225"/>
      <c r="D24" s="39">
        <v>3146447</v>
      </c>
      <c r="E24" s="40">
        <f t="shared" si="15"/>
        <v>21.11</v>
      </c>
      <c r="F24" s="41">
        <f t="shared" si="16"/>
        <v>85064</v>
      </c>
      <c r="G24" s="128">
        <v>3679409</v>
      </c>
      <c r="H24" s="40">
        <f t="shared" si="9"/>
        <v>21.55</v>
      </c>
      <c r="I24" s="130">
        <f t="shared" si="10"/>
        <v>98496</v>
      </c>
      <c r="J24" s="39">
        <v>2666548</v>
      </c>
      <c r="K24" s="40">
        <f>ROUNDUP(J24/J$27*100,2)</f>
        <v>16.180000000000003</v>
      </c>
      <c r="L24" s="130">
        <f t="shared" si="12"/>
        <v>70465</v>
      </c>
      <c r="M24" s="39">
        <v>2665114</v>
      </c>
      <c r="N24" s="40">
        <f t="shared" si="13"/>
        <v>15.04</v>
      </c>
      <c r="O24" s="41">
        <f t="shared" si="14"/>
        <v>68866</v>
      </c>
      <c r="P24" s="134"/>
      <c r="R24" s="95"/>
      <c r="AA24" s="95"/>
    </row>
    <row r="25" spans="1:27" ht="20.100000000000001" customHeight="1">
      <c r="A25" s="231"/>
      <c r="B25" s="224" t="s">
        <v>13</v>
      </c>
      <c r="C25" s="225"/>
      <c r="D25" s="39">
        <v>1202400</v>
      </c>
      <c r="E25" s="40">
        <f t="shared" si="15"/>
        <v>8.07</v>
      </c>
      <c r="F25" s="41">
        <f t="shared" si="16"/>
        <v>32507</v>
      </c>
      <c r="G25" s="128">
        <v>1353300</v>
      </c>
      <c r="H25" s="40">
        <f>ROUNDDOWN(G25/G$27*100,2)</f>
        <v>7.92</v>
      </c>
      <c r="I25" s="130">
        <f t="shared" si="10"/>
        <v>36227</v>
      </c>
      <c r="J25" s="39">
        <v>738000</v>
      </c>
      <c r="K25" s="40">
        <f t="shared" si="11"/>
        <v>4.4800000000000004</v>
      </c>
      <c r="L25" s="130">
        <f t="shared" si="12"/>
        <v>19502</v>
      </c>
      <c r="M25" s="39">
        <v>693600</v>
      </c>
      <c r="N25" s="40">
        <f>ROUNDDOWN(M25/M$27*100,2)</f>
        <v>3.91</v>
      </c>
      <c r="O25" s="41">
        <f t="shared" si="14"/>
        <v>17922</v>
      </c>
      <c r="P25" s="131"/>
      <c r="Q25" s="94"/>
      <c r="R25" s="94"/>
      <c r="S25" s="94"/>
      <c r="T25" s="94"/>
      <c r="U25" s="94"/>
      <c r="V25" s="94"/>
      <c r="W25" s="94"/>
      <c r="X25" s="94"/>
      <c r="Y25" s="94"/>
      <c r="Z25" s="94"/>
      <c r="AA25" s="94"/>
    </row>
    <row r="26" spans="1:27" ht="20.100000000000001" customHeight="1">
      <c r="A26" s="233"/>
      <c r="B26" s="224" t="s">
        <v>87</v>
      </c>
      <c r="C26" s="227"/>
      <c r="D26" s="42">
        <f>SUM(D14:D25)</f>
        <v>8869528</v>
      </c>
      <c r="E26" s="40">
        <f>SUM(E14:E25)</f>
        <v>59.5</v>
      </c>
      <c r="F26" s="41">
        <f>SUM(F14:F25)</f>
        <v>239789</v>
      </c>
      <c r="G26" s="42">
        <f>SUM(G14:G25)</f>
        <v>10035273</v>
      </c>
      <c r="H26" s="40">
        <f>SUM(H14:H25)</f>
        <v>58.78</v>
      </c>
      <c r="I26" s="130">
        <f>SUM(I18:I25)</f>
        <v>266275</v>
      </c>
      <c r="J26" s="42">
        <f>SUM(J14:J25)</f>
        <v>8498632</v>
      </c>
      <c r="K26" s="40">
        <f>SUM(K14:K25)</f>
        <v>51.550000000000011</v>
      </c>
      <c r="L26" s="130">
        <f>SUM(L18:L25)</f>
        <v>222470</v>
      </c>
      <c r="M26" s="42">
        <f>SUM(M14:M25)</f>
        <v>9106414</v>
      </c>
      <c r="N26" s="40">
        <f>SUM(N14:N25)</f>
        <v>51.400000000000006</v>
      </c>
      <c r="O26" s="41">
        <f>SUM(O18:O25)</f>
        <v>233107</v>
      </c>
      <c r="P26" s="131"/>
      <c r="Q26" s="94"/>
      <c r="R26" s="94"/>
      <c r="S26" s="94"/>
      <c r="T26" s="94"/>
      <c r="U26" s="94"/>
      <c r="V26" s="94"/>
      <c r="W26" s="94"/>
      <c r="X26" s="94"/>
      <c r="Y26" s="94"/>
      <c r="Z26" s="94"/>
      <c r="AA26" s="94"/>
    </row>
    <row r="27" spans="1:27" ht="20.100000000000001" customHeight="1">
      <c r="A27" s="228" t="s">
        <v>91</v>
      </c>
      <c r="B27" s="229"/>
      <c r="C27" s="229"/>
      <c r="D27" s="43">
        <f t="shared" ref="D27" si="17">SUM(D13+D26)</f>
        <v>14906394</v>
      </c>
      <c r="E27" s="44">
        <f t="shared" ref="E27:O27" si="18">SUM(E13+E26)</f>
        <v>100</v>
      </c>
      <c r="F27" s="45">
        <f t="shared" si="18"/>
        <v>402995</v>
      </c>
      <c r="G27" s="135">
        <f t="shared" si="18"/>
        <v>17070307</v>
      </c>
      <c r="H27" s="44">
        <f t="shared" si="18"/>
        <v>100</v>
      </c>
      <c r="I27" s="136">
        <f>SUM(I13+I26)</f>
        <v>454600</v>
      </c>
      <c r="J27" s="43">
        <f t="shared" si="18"/>
        <v>16486473</v>
      </c>
      <c r="K27" s="44">
        <f t="shared" si="18"/>
        <v>100</v>
      </c>
      <c r="L27" s="136">
        <f t="shared" si="18"/>
        <v>433554</v>
      </c>
      <c r="M27" s="43">
        <f t="shared" si="18"/>
        <v>17715286</v>
      </c>
      <c r="N27" s="44">
        <f t="shared" si="18"/>
        <v>100</v>
      </c>
      <c r="O27" s="45">
        <f t="shared" si="18"/>
        <v>455558</v>
      </c>
      <c r="P27" s="134"/>
      <c r="S27" s="95"/>
      <c r="T27" s="95"/>
      <c r="U27" s="95"/>
      <c r="V27" s="95"/>
      <c r="W27" s="95"/>
      <c r="X27" s="95"/>
      <c r="Y27" s="95"/>
      <c r="Z27" s="95"/>
      <c r="AA27" s="95"/>
    </row>
    <row r="28" spans="1:27" ht="12.75" customHeight="1">
      <c r="A28" s="137" t="s">
        <v>92</v>
      </c>
      <c r="C28" s="93"/>
      <c r="H28" s="137" t="s">
        <v>93</v>
      </c>
      <c r="N28" s="95"/>
      <c r="O28" s="138" t="s">
        <v>162</v>
      </c>
      <c r="S28" s="95"/>
      <c r="T28" s="95"/>
      <c r="U28" s="95"/>
      <c r="V28" s="95"/>
      <c r="W28" s="95"/>
      <c r="X28" s="95"/>
      <c r="Y28" s="95"/>
      <c r="Z28" s="95"/>
      <c r="AA28" s="95"/>
    </row>
    <row r="29" spans="1:27" ht="12.75" customHeight="1">
      <c r="A29" s="137" t="s">
        <v>94</v>
      </c>
      <c r="B29" s="139"/>
      <c r="C29" s="139"/>
      <c r="O29" s="94"/>
      <c r="S29" s="95"/>
      <c r="T29" s="95"/>
      <c r="U29" s="95"/>
      <c r="V29" s="95"/>
      <c r="W29" s="95"/>
      <c r="X29" s="95"/>
      <c r="Y29" s="95"/>
      <c r="Z29" s="95"/>
      <c r="AA29" s="95"/>
    </row>
    <row r="30" spans="1:27" ht="12.75" customHeight="1">
      <c r="C30" s="93"/>
      <c r="O30" s="94"/>
      <c r="S30" s="95"/>
      <c r="T30" s="95"/>
      <c r="U30" s="95"/>
      <c r="V30" s="95"/>
      <c r="W30" s="95"/>
      <c r="X30" s="95"/>
      <c r="Y30" s="95"/>
      <c r="Z30" s="95"/>
      <c r="AA30" s="95"/>
    </row>
    <row r="31" spans="1:27" ht="12.75" customHeight="1">
      <c r="C31" s="93"/>
      <c r="D31" s="94"/>
      <c r="E31" s="95"/>
      <c r="F31" s="95"/>
      <c r="G31" s="95"/>
      <c r="H31" s="95"/>
      <c r="I31" s="95"/>
      <c r="J31" s="95"/>
      <c r="K31" s="95"/>
      <c r="L31" s="95"/>
      <c r="M31" s="95"/>
      <c r="N31" s="95"/>
      <c r="O31" s="94"/>
      <c r="P31" s="95"/>
      <c r="Q31" s="95"/>
      <c r="R31" s="95"/>
      <c r="S31" s="95"/>
      <c r="T31" s="95"/>
      <c r="U31" s="95"/>
      <c r="V31" s="95"/>
      <c r="W31" s="95"/>
      <c r="X31" s="95"/>
      <c r="Y31" s="95"/>
      <c r="Z31" s="95"/>
      <c r="AA31" s="95"/>
    </row>
    <row r="32" spans="1:27" ht="18" customHeight="1">
      <c r="C32" s="93"/>
      <c r="E32" s="95"/>
      <c r="F32" s="95"/>
      <c r="G32" s="95"/>
      <c r="H32" s="95"/>
      <c r="I32" s="95"/>
      <c r="J32" s="95"/>
      <c r="K32" s="95"/>
      <c r="L32" s="95"/>
      <c r="M32" s="95"/>
      <c r="N32" s="95"/>
      <c r="O32" s="94"/>
      <c r="P32" s="95"/>
      <c r="Q32" s="95"/>
      <c r="R32" s="95"/>
      <c r="S32" s="95"/>
      <c r="T32" s="95"/>
      <c r="U32" s="95"/>
      <c r="V32" s="95"/>
      <c r="W32" s="95"/>
      <c r="X32" s="95"/>
      <c r="Y32" s="95"/>
      <c r="Z32" s="95"/>
      <c r="AA32" s="95"/>
    </row>
    <row r="33" spans="2:27" ht="18" customHeight="1">
      <c r="C33" s="93"/>
      <c r="E33" s="95"/>
      <c r="F33" s="95"/>
      <c r="G33" s="95"/>
      <c r="H33" s="95"/>
      <c r="I33" s="95"/>
      <c r="J33" s="95"/>
      <c r="K33" s="95"/>
      <c r="L33" s="95"/>
      <c r="M33" s="95"/>
      <c r="N33" s="95"/>
      <c r="O33" s="94"/>
      <c r="P33" s="95"/>
      <c r="Q33" s="95"/>
      <c r="R33" s="95"/>
      <c r="S33" s="95"/>
      <c r="T33" s="95"/>
      <c r="U33" s="95"/>
      <c r="V33" s="95"/>
      <c r="W33" s="95"/>
      <c r="X33" s="95"/>
      <c r="Y33" s="95"/>
      <c r="Z33" s="95"/>
      <c r="AA33" s="95"/>
    </row>
    <row r="34" spans="2:27" ht="18" customHeight="1">
      <c r="C34" s="93"/>
      <c r="E34" s="95"/>
      <c r="F34" s="95"/>
      <c r="G34" s="95"/>
      <c r="H34" s="95"/>
      <c r="I34" s="95"/>
      <c r="J34" s="95"/>
      <c r="K34" s="95"/>
      <c r="L34" s="95"/>
      <c r="M34" s="95"/>
      <c r="N34" s="95"/>
      <c r="O34" s="94"/>
      <c r="P34" s="95"/>
      <c r="Q34" s="95"/>
      <c r="R34" s="95"/>
      <c r="S34" s="95"/>
      <c r="T34" s="95"/>
      <c r="U34" s="95"/>
      <c r="V34" s="95"/>
      <c r="W34" s="95"/>
      <c r="X34" s="95"/>
      <c r="Y34" s="95"/>
      <c r="Z34" s="95"/>
      <c r="AA34" s="95"/>
    </row>
    <row r="35" spans="2:27" ht="18" customHeight="1">
      <c r="C35" s="93"/>
      <c r="E35" s="95"/>
      <c r="F35" s="95"/>
      <c r="G35" s="95"/>
      <c r="H35" s="95"/>
      <c r="I35" s="95"/>
      <c r="J35" s="95"/>
      <c r="K35" s="95"/>
      <c r="L35" s="95"/>
      <c r="M35" s="95"/>
      <c r="N35" s="95"/>
      <c r="O35" s="94"/>
      <c r="P35" s="95"/>
      <c r="Q35" s="95"/>
      <c r="R35" s="95"/>
      <c r="S35" s="95"/>
      <c r="T35" s="95"/>
      <c r="U35" s="95"/>
      <c r="V35" s="95"/>
      <c r="W35" s="95"/>
      <c r="X35" s="95"/>
      <c r="Y35" s="95"/>
      <c r="Z35" s="95"/>
      <c r="AA35" s="95"/>
    </row>
    <row r="36" spans="2:27" ht="18" customHeight="1">
      <c r="E36" s="95"/>
      <c r="F36" s="95"/>
      <c r="G36" s="95"/>
      <c r="H36" s="95"/>
      <c r="I36" s="95"/>
      <c r="J36" s="95"/>
      <c r="K36" s="95"/>
      <c r="L36" s="95"/>
      <c r="M36" s="95"/>
      <c r="N36" s="95"/>
      <c r="O36" s="94"/>
      <c r="P36" s="95"/>
      <c r="Q36" s="95"/>
      <c r="R36" s="95"/>
      <c r="S36" s="95"/>
      <c r="T36" s="95"/>
      <c r="U36" s="95"/>
      <c r="V36" s="95"/>
      <c r="W36" s="95"/>
      <c r="X36" s="95"/>
      <c r="Y36" s="95"/>
      <c r="Z36" s="95"/>
      <c r="AA36" s="95"/>
    </row>
    <row r="37" spans="2:27" ht="18" customHeight="1">
      <c r="F37" s="94"/>
      <c r="G37" s="94"/>
      <c r="H37" s="94"/>
      <c r="I37" s="95"/>
      <c r="J37" s="95"/>
      <c r="K37" s="95"/>
      <c r="L37" s="95"/>
      <c r="M37" s="95"/>
      <c r="N37" s="95"/>
      <c r="P37" s="95"/>
      <c r="Q37" s="95"/>
      <c r="R37" s="95"/>
      <c r="S37" s="95"/>
      <c r="T37" s="95"/>
      <c r="U37" s="95"/>
      <c r="V37" s="95"/>
      <c r="W37" s="95"/>
      <c r="X37" s="95"/>
      <c r="Y37" s="95"/>
      <c r="Z37" s="95"/>
      <c r="AA37" s="95"/>
    </row>
    <row r="38" spans="2:27" ht="18" customHeight="1">
      <c r="F38" s="94"/>
      <c r="G38" s="94"/>
      <c r="H38" s="94"/>
      <c r="I38" s="95"/>
      <c r="J38" s="95"/>
      <c r="K38" s="95"/>
      <c r="L38" s="95"/>
      <c r="M38" s="95"/>
      <c r="N38" s="95"/>
      <c r="P38" s="95"/>
      <c r="Q38" s="95"/>
      <c r="R38" s="95"/>
      <c r="S38" s="95"/>
      <c r="T38" s="95"/>
      <c r="U38" s="95"/>
      <c r="V38" s="95"/>
      <c r="W38" s="95"/>
      <c r="X38" s="95"/>
      <c r="Y38" s="95"/>
      <c r="Z38" s="95"/>
      <c r="AA38" s="95"/>
    </row>
    <row r="39" spans="2:27" ht="18" customHeight="1">
      <c r="F39" s="94"/>
      <c r="G39" s="94"/>
      <c r="H39" s="94"/>
      <c r="I39" s="95"/>
      <c r="J39" s="95"/>
      <c r="K39" s="95"/>
      <c r="L39" s="95"/>
      <c r="M39" s="95"/>
      <c r="N39" s="95"/>
      <c r="P39" s="95"/>
      <c r="Q39" s="95"/>
      <c r="R39" s="95"/>
      <c r="S39" s="95"/>
      <c r="T39" s="95"/>
      <c r="U39" s="95"/>
      <c r="V39" s="95"/>
      <c r="W39" s="95"/>
      <c r="X39" s="95"/>
      <c r="Y39" s="95"/>
      <c r="Z39" s="95"/>
      <c r="AA39" s="95"/>
    </row>
    <row r="40" spans="2:27" ht="18" customHeight="1">
      <c r="B40" s="95"/>
      <c r="C40" s="95"/>
      <c r="D40" s="95"/>
      <c r="E40" s="94"/>
      <c r="F40" s="94"/>
      <c r="G40" s="94"/>
      <c r="H40" s="94"/>
      <c r="I40" s="94"/>
      <c r="J40" s="94"/>
      <c r="K40" s="94"/>
      <c r="L40" s="94"/>
      <c r="M40" s="94"/>
      <c r="N40" s="94"/>
      <c r="O40" s="95"/>
      <c r="P40" s="94"/>
      <c r="Q40" s="94"/>
      <c r="R40" s="94"/>
      <c r="S40" s="95"/>
      <c r="T40" s="95"/>
      <c r="U40" s="95"/>
      <c r="V40" s="95"/>
      <c r="W40" s="95"/>
      <c r="X40" s="95"/>
      <c r="Y40" s="95"/>
      <c r="Z40" s="95"/>
      <c r="AA40" s="95"/>
    </row>
    <row r="41" spans="2:27" ht="18" customHeight="1">
      <c r="E41" s="94"/>
      <c r="F41" s="94"/>
      <c r="G41" s="94"/>
      <c r="H41" s="94"/>
      <c r="I41" s="94"/>
      <c r="J41" s="94"/>
      <c r="K41" s="94"/>
      <c r="L41" s="94"/>
      <c r="M41" s="94"/>
      <c r="N41" s="94"/>
      <c r="P41" s="94"/>
      <c r="Q41" s="94"/>
      <c r="R41" s="94"/>
      <c r="S41" s="95"/>
      <c r="T41" s="95"/>
      <c r="U41" s="95"/>
      <c r="V41" s="95"/>
      <c r="W41" s="95"/>
      <c r="X41" s="95"/>
      <c r="Y41" s="95"/>
      <c r="Z41" s="95"/>
      <c r="AA41" s="95"/>
    </row>
    <row r="42" spans="2:27" ht="18" customHeight="1">
      <c r="C42" s="93"/>
      <c r="F42" s="93"/>
      <c r="G42" s="93"/>
      <c r="H42" s="93"/>
      <c r="I42" s="95"/>
      <c r="J42" s="95"/>
      <c r="K42" s="95"/>
      <c r="L42" s="95"/>
      <c r="M42" s="95"/>
      <c r="N42" s="95"/>
      <c r="O42" s="93"/>
      <c r="P42" s="95"/>
      <c r="Q42" s="95"/>
      <c r="R42" s="95"/>
      <c r="S42" s="95"/>
      <c r="T42" s="95"/>
      <c r="U42" s="95"/>
      <c r="V42" s="95"/>
      <c r="W42" s="95"/>
      <c r="X42" s="95"/>
      <c r="Y42" s="95"/>
      <c r="Z42" s="95"/>
      <c r="AA42" s="95"/>
    </row>
    <row r="43" spans="2:27" ht="18" customHeight="1">
      <c r="C43" s="93"/>
      <c r="R43" s="95"/>
    </row>
    <row r="44" spans="2:27" ht="18" customHeight="1">
      <c r="C44" s="93"/>
      <c r="R44" s="95"/>
    </row>
    <row r="45" spans="2:27" ht="18" customHeight="1">
      <c r="C45" s="93"/>
      <c r="R45" s="95"/>
    </row>
    <row r="46" spans="2:27" ht="18" customHeight="1">
      <c r="C46" s="93"/>
      <c r="R46" s="95"/>
    </row>
    <row r="47" spans="2:27" ht="18" customHeight="1">
      <c r="R47" s="95"/>
    </row>
    <row r="48" spans="2:27" ht="18" customHeight="1"/>
  </sheetData>
  <mergeCells count="37">
    <mergeCell ref="A27:C27"/>
    <mergeCell ref="B21:C21"/>
    <mergeCell ref="B22:C22"/>
    <mergeCell ref="B23:C23"/>
    <mergeCell ref="B24:C24"/>
    <mergeCell ref="B25:C25"/>
    <mergeCell ref="B26:C26"/>
    <mergeCell ref="A14:A26"/>
    <mergeCell ref="B14:C14"/>
    <mergeCell ref="B15:C15"/>
    <mergeCell ref="B16:C16"/>
    <mergeCell ref="B17:C17"/>
    <mergeCell ref="B18:C18"/>
    <mergeCell ref="B19:C19"/>
    <mergeCell ref="B20:C20"/>
    <mergeCell ref="A5:A13"/>
    <mergeCell ref="B5:C5"/>
    <mergeCell ref="B6:C6"/>
    <mergeCell ref="B7:C7"/>
    <mergeCell ref="B8:C8"/>
    <mergeCell ref="B9:C9"/>
    <mergeCell ref="B10:C10"/>
    <mergeCell ref="B11:C11"/>
    <mergeCell ref="B12:C12"/>
    <mergeCell ref="B13:C13"/>
    <mergeCell ref="D2:F2"/>
    <mergeCell ref="G2:I2"/>
    <mergeCell ref="J2:L2"/>
    <mergeCell ref="M2:O2"/>
    <mergeCell ref="D3:D4"/>
    <mergeCell ref="E3:E4"/>
    <mergeCell ref="G3:G4"/>
    <mergeCell ref="H3:H4"/>
    <mergeCell ref="J3:J4"/>
    <mergeCell ref="K3:K4"/>
    <mergeCell ref="M3:M4"/>
    <mergeCell ref="N3:N4"/>
  </mergeCells>
  <phoneticPr fontId="5"/>
  <printOptions horizontalCentered="1" verticalCentered="1"/>
  <pageMargins left="0.59055118110236227" right="0.59055118110236227" top="0.59055118110236227" bottom="0.59055118110236227" header="0.31496062992125984" footer="0.31496062992125984"/>
  <pageSetup paperSize="9" firstPageNumber="174" orientation="landscape" useFirstPageNumber="1" r:id="rId1"/>
  <headerFooter alignWithMargins="0">
    <oddHeader>&amp;L&amp;10財　　政</oddHeader>
    <oddFooter>&amp;C－&amp;P－</oddFooter>
  </headerFooter>
  <rowBreaks count="1" manualBreakCount="1">
    <brk id="31"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4"/>
  <sheetViews>
    <sheetView zoomScaleNormal="100" workbookViewId="0">
      <selection activeCell="A3" sqref="A3"/>
    </sheetView>
  </sheetViews>
  <sheetFormatPr defaultRowHeight="13.5"/>
  <cols>
    <col min="1" max="1" width="3.625" style="79" customWidth="1"/>
    <col min="2" max="3" width="5.625" style="79" customWidth="1"/>
    <col min="4" max="4" width="11.125" style="79" customWidth="1"/>
    <col min="5" max="5" width="6" style="79" customWidth="1"/>
    <col min="6" max="6" width="9.75" style="79" customWidth="1"/>
    <col min="7" max="7" width="11.125" style="79" customWidth="1"/>
    <col min="8" max="8" width="6" style="79" customWidth="1"/>
    <col min="9" max="9" width="9.75" style="79" customWidth="1"/>
    <col min="10" max="10" width="11.125" style="79" customWidth="1"/>
    <col min="11" max="11" width="6" style="79" customWidth="1"/>
    <col min="12" max="12" width="9.75" style="79" customWidth="1"/>
    <col min="13" max="13" width="11.125" style="79" customWidth="1"/>
    <col min="14" max="14" width="6" style="79" customWidth="1"/>
    <col min="15" max="15" width="9.75" style="79" customWidth="1"/>
    <col min="16" max="22" width="8.5" style="79" customWidth="1"/>
    <col min="23" max="30" width="8.625" style="79" customWidth="1"/>
    <col min="31" max="16384" width="9" style="79"/>
  </cols>
  <sheetData>
    <row r="1" spans="1:27" ht="15" customHeight="1">
      <c r="A1" s="78" t="s">
        <v>95</v>
      </c>
      <c r="O1" s="80"/>
    </row>
    <row r="2" spans="1:27" s="113" customFormat="1" ht="16.5" customHeight="1">
      <c r="A2" s="140"/>
      <c r="B2" s="141"/>
      <c r="C2" s="142" t="s">
        <v>67</v>
      </c>
      <c r="D2" s="236" t="s">
        <v>78</v>
      </c>
      <c r="E2" s="237"/>
      <c r="F2" s="238"/>
      <c r="G2" s="236" t="s">
        <v>159</v>
      </c>
      <c r="H2" s="237"/>
      <c r="I2" s="238"/>
      <c r="J2" s="236" t="s">
        <v>160</v>
      </c>
      <c r="K2" s="237"/>
      <c r="L2" s="238"/>
      <c r="M2" s="236" t="s">
        <v>161</v>
      </c>
      <c r="N2" s="237"/>
      <c r="O2" s="238"/>
      <c r="P2" s="112"/>
      <c r="Q2" s="112"/>
      <c r="R2" s="112"/>
      <c r="S2" s="112"/>
      <c r="T2" s="112"/>
      <c r="U2" s="112"/>
      <c r="V2" s="112"/>
      <c r="W2" s="112"/>
      <c r="X2" s="112"/>
      <c r="Y2" s="112"/>
      <c r="Z2" s="112"/>
      <c r="AA2" s="112"/>
    </row>
    <row r="3" spans="1:27" s="113" customFormat="1" ht="13.5" customHeight="1">
      <c r="A3" s="143"/>
      <c r="B3" s="112"/>
      <c r="C3" s="144"/>
      <c r="D3" s="239" t="s">
        <v>79</v>
      </c>
      <c r="E3" s="239" t="s">
        <v>71</v>
      </c>
      <c r="F3" s="145" t="s">
        <v>80</v>
      </c>
      <c r="G3" s="239" t="s">
        <v>79</v>
      </c>
      <c r="H3" s="239" t="s">
        <v>71</v>
      </c>
      <c r="I3" s="145" t="s">
        <v>80</v>
      </c>
      <c r="J3" s="239" t="s">
        <v>79</v>
      </c>
      <c r="K3" s="239" t="s">
        <v>71</v>
      </c>
      <c r="L3" s="145" t="s">
        <v>80</v>
      </c>
      <c r="M3" s="239" t="s">
        <v>79</v>
      </c>
      <c r="N3" s="239" t="s">
        <v>71</v>
      </c>
      <c r="O3" s="145" t="s">
        <v>80</v>
      </c>
      <c r="P3" s="112"/>
      <c r="Q3" s="112"/>
      <c r="R3" s="112"/>
      <c r="S3" s="112"/>
      <c r="T3" s="112"/>
      <c r="U3" s="112"/>
      <c r="V3" s="112"/>
      <c r="W3" s="112"/>
      <c r="X3" s="112"/>
      <c r="Y3" s="112"/>
      <c r="Z3" s="112"/>
      <c r="AA3" s="112"/>
    </row>
    <row r="4" spans="1:27" s="113" customFormat="1" ht="13.5" customHeight="1">
      <c r="A4" s="146" t="s">
        <v>81</v>
      </c>
      <c r="B4" s="147"/>
      <c r="C4" s="148"/>
      <c r="D4" s="240"/>
      <c r="E4" s="240"/>
      <c r="F4" s="149" t="s">
        <v>82</v>
      </c>
      <c r="G4" s="240"/>
      <c r="H4" s="240"/>
      <c r="I4" s="149" t="s">
        <v>82</v>
      </c>
      <c r="J4" s="240"/>
      <c r="K4" s="240"/>
      <c r="L4" s="149" t="s">
        <v>82</v>
      </c>
      <c r="M4" s="240"/>
      <c r="N4" s="240"/>
      <c r="O4" s="149" t="s">
        <v>82</v>
      </c>
      <c r="P4" s="123"/>
      <c r="Q4" s="123"/>
      <c r="R4" s="112"/>
      <c r="S4" s="112"/>
      <c r="T4" s="112"/>
      <c r="U4" s="112"/>
      <c r="V4" s="112"/>
      <c r="W4" s="112"/>
      <c r="X4" s="112"/>
      <c r="Y4" s="112"/>
      <c r="Z4" s="112"/>
      <c r="AA4" s="112"/>
    </row>
    <row r="5" spans="1:27" ht="23.25" customHeight="1">
      <c r="A5" s="241" t="s">
        <v>41</v>
      </c>
      <c r="B5" s="191" t="s">
        <v>42</v>
      </c>
      <c r="C5" s="243"/>
      <c r="D5" s="28">
        <v>1753193</v>
      </c>
      <c r="E5" s="46">
        <f>ROUND(D5/D$23*100,2)</f>
        <v>12.74</v>
      </c>
      <c r="F5" s="47">
        <f>ROUND(D5/36989*1000,0)</f>
        <v>47398</v>
      </c>
      <c r="G5" s="28">
        <v>1688524</v>
      </c>
      <c r="H5" s="46">
        <f>ROUND(G5/G$23*100,2)</f>
        <v>10.74</v>
      </c>
      <c r="I5" s="47">
        <f>ROUND(G5/37356*1000,0)</f>
        <v>45201</v>
      </c>
      <c r="J5" s="28">
        <v>1691124</v>
      </c>
      <c r="K5" s="46">
        <f>ROUND(J5/J$23*100,2)</f>
        <v>11.39</v>
      </c>
      <c r="L5" s="47">
        <f>ROUND(J5/37842*1000,0)</f>
        <v>44689</v>
      </c>
      <c r="M5" s="28">
        <v>1678300</v>
      </c>
      <c r="N5" s="46">
        <f>ROUND(M5/M$23*100,2)</f>
        <v>9.9600000000000009</v>
      </c>
      <c r="O5" s="47">
        <f>ROUND(M5/38700*1000,0)</f>
        <v>43367</v>
      </c>
      <c r="P5" s="127"/>
      <c r="Q5" s="127"/>
      <c r="R5" s="94"/>
      <c r="S5" s="95"/>
      <c r="T5" s="94"/>
      <c r="U5" s="95"/>
      <c r="V5" s="95"/>
      <c r="W5" s="95"/>
      <c r="X5" s="95"/>
      <c r="Y5" s="95"/>
      <c r="Z5" s="94"/>
      <c r="AA5" s="94"/>
    </row>
    <row r="6" spans="1:27" ht="23.25" customHeight="1">
      <c r="A6" s="241"/>
      <c r="B6" s="193" t="s">
        <v>44</v>
      </c>
      <c r="C6" s="244"/>
      <c r="D6" s="32">
        <v>1823082</v>
      </c>
      <c r="E6" s="48">
        <f>ROUND(D6/D$23*100,2)</f>
        <v>13.24</v>
      </c>
      <c r="F6" s="49">
        <f>ROUND(D6/36989*1000,0)</f>
        <v>49287</v>
      </c>
      <c r="G6" s="32">
        <v>1867175</v>
      </c>
      <c r="H6" s="48">
        <f>ROUND(G6/G$23*100,2)</f>
        <v>11.88</v>
      </c>
      <c r="I6" s="49">
        <f>ROUND(G6/37356*1000,0)</f>
        <v>49983</v>
      </c>
      <c r="J6" s="32">
        <v>1879702</v>
      </c>
      <c r="K6" s="48">
        <f>ROUND(J6/J$23*100,2)</f>
        <v>12.66</v>
      </c>
      <c r="L6" s="49">
        <f>ROUND(J6/37842*1000,0)</f>
        <v>49672</v>
      </c>
      <c r="M6" s="32">
        <v>1790611</v>
      </c>
      <c r="N6" s="48">
        <f>ROUND(M6/M$23*100,2)</f>
        <v>10.62</v>
      </c>
      <c r="O6" s="49">
        <f>ROUND(M6/38700*1000,0)</f>
        <v>46269</v>
      </c>
      <c r="P6" s="94"/>
      <c r="Q6" s="94"/>
      <c r="R6" s="94"/>
      <c r="S6" s="95"/>
      <c r="T6" s="94"/>
      <c r="U6" s="95"/>
      <c r="V6" s="95"/>
      <c r="W6" s="95"/>
      <c r="X6" s="95"/>
      <c r="Y6" s="95"/>
      <c r="Z6" s="94"/>
      <c r="AA6" s="94"/>
    </row>
    <row r="7" spans="1:27" ht="23.25" customHeight="1">
      <c r="A7" s="241"/>
      <c r="B7" s="193" t="s">
        <v>46</v>
      </c>
      <c r="C7" s="244"/>
      <c r="D7" s="32">
        <v>26649</v>
      </c>
      <c r="E7" s="48">
        <f>ROUND(D7/D$23*100,2)</f>
        <v>0.19</v>
      </c>
      <c r="F7" s="49">
        <f>ROUND(D7/36989*1000,0)</f>
        <v>720</v>
      </c>
      <c r="G7" s="32">
        <v>22968</v>
      </c>
      <c r="H7" s="48">
        <f>ROUND(G7/G$23*100,2)</f>
        <v>0.15</v>
      </c>
      <c r="I7" s="49">
        <f>ROUND(G7/37356*1000,0)</f>
        <v>615</v>
      </c>
      <c r="J7" s="32">
        <v>19991</v>
      </c>
      <c r="K7" s="48">
        <f>ROUND(J7/J$23*100,2)</f>
        <v>0.13</v>
      </c>
      <c r="L7" s="49">
        <f>ROUND(J7/37842*1000,0)</f>
        <v>528</v>
      </c>
      <c r="M7" s="32">
        <v>16885</v>
      </c>
      <c r="N7" s="48">
        <f>ROUND(M7/M$23*100,2)</f>
        <v>0.1</v>
      </c>
      <c r="O7" s="49">
        <f>ROUND(M7/38700*1000,0)</f>
        <v>436</v>
      </c>
      <c r="P7" s="95"/>
      <c r="Q7" s="95"/>
      <c r="R7" s="94"/>
      <c r="S7" s="95"/>
      <c r="T7" s="94"/>
      <c r="U7" s="95"/>
      <c r="V7" s="95"/>
      <c r="W7" s="95"/>
      <c r="X7" s="95"/>
      <c r="Y7" s="95"/>
      <c r="Z7" s="94"/>
      <c r="AA7" s="94"/>
    </row>
    <row r="8" spans="1:27" ht="23.25" customHeight="1">
      <c r="A8" s="241"/>
      <c r="B8" s="193" t="s">
        <v>47</v>
      </c>
      <c r="C8" s="244"/>
      <c r="D8" s="32">
        <v>3435764</v>
      </c>
      <c r="E8" s="48">
        <f>ROUND(D8/D$23*100,2)</f>
        <v>24.96</v>
      </c>
      <c r="F8" s="49">
        <f>ROUND(D8/36989*1000,0)</f>
        <v>92886</v>
      </c>
      <c r="G8" s="32">
        <v>3726939</v>
      </c>
      <c r="H8" s="48">
        <f>ROUND(G8/G$23*100,2)</f>
        <v>23.7</v>
      </c>
      <c r="I8" s="49">
        <f>ROUND(G8/37356*1000,0)</f>
        <v>99768</v>
      </c>
      <c r="J8" s="32">
        <v>4011666</v>
      </c>
      <c r="K8" s="48">
        <f>ROUND(J8/J$23*100,2)</f>
        <v>27.02</v>
      </c>
      <c r="L8" s="49">
        <f>ROUND(J8/37842*1000,0)</f>
        <v>106011</v>
      </c>
      <c r="M8" s="32">
        <v>4400268</v>
      </c>
      <c r="N8" s="48">
        <f>ROUND(M8/M$23*100,2)</f>
        <v>26.1</v>
      </c>
      <c r="O8" s="49">
        <f>ROUND(M8/38700*1000,0)</f>
        <v>113702</v>
      </c>
      <c r="P8" s="95"/>
      <c r="Q8" s="95"/>
      <c r="R8" s="94"/>
      <c r="S8" s="95"/>
      <c r="T8" s="94"/>
      <c r="U8" s="95"/>
      <c r="V8" s="95"/>
      <c r="W8" s="95"/>
      <c r="X8" s="95"/>
      <c r="Y8" s="95"/>
      <c r="Z8" s="94"/>
      <c r="AA8" s="94"/>
    </row>
    <row r="9" spans="1:27" ht="23.25" customHeight="1">
      <c r="A9" s="241"/>
      <c r="B9" s="193" t="s">
        <v>48</v>
      </c>
      <c r="C9" s="244"/>
      <c r="D9" s="32">
        <v>1308504</v>
      </c>
      <c r="E9" s="48">
        <f>ROUND(D9/D$23*100,2)</f>
        <v>9.51</v>
      </c>
      <c r="F9" s="49">
        <f>ROUND(D9/36989*1000,0)</f>
        <v>35375</v>
      </c>
      <c r="G9" s="32">
        <v>1326225</v>
      </c>
      <c r="H9" s="48">
        <f>ROUND(G9/G$23*100,2)</f>
        <v>8.43</v>
      </c>
      <c r="I9" s="49">
        <f>ROUND(G9/37356*1000,0)</f>
        <v>35502</v>
      </c>
      <c r="J9" s="32">
        <v>1332714</v>
      </c>
      <c r="K9" s="48">
        <f>ROUND(J9/J$23*100,2)</f>
        <v>8.98</v>
      </c>
      <c r="L9" s="49">
        <f>ROUND(J9/37842*1000,0)</f>
        <v>35218</v>
      </c>
      <c r="M9" s="32">
        <v>1367116</v>
      </c>
      <c r="N9" s="48">
        <f>ROUND(M9/M$23*100,2)</f>
        <v>8.11</v>
      </c>
      <c r="O9" s="49">
        <f>ROUND(M9/38700*1000,0)</f>
        <v>35326</v>
      </c>
      <c r="P9" s="95"/>
      <c r="Q9" s="95"/>
      <c r="R9" s="94"/>
      <c r="S9" s="95"/>
      <c r="T9" s="94"/>
      <c r="U9" s="95"/>
      <c r="V9" s="95"/>
      <c r="W9" s="95"/>
      <c r="X9" s="95"/>
      <c r="Y9" s="95"/>
      <c r="Z9" s="94"/>
      <c r="AA9" s="94"/>
    </row>
    <row r="10" spans="1:27" ht="23.25" customHeight="1">
      <c r="A10" s="242"/>
      <c r="B10" s="193" t="s">
        <v>87</v>
      </c>
      <c r="C10" s="195"/>
      <c r="D10" s="32">
        <f t="shared" ref="D10:O10" si="0">SUM(D5:D9)</f>
        <v>8347192</v>
      </c>
      <c r="E10" s="48">
        <f t="shared" si="0"/>
        <v>60.64</v>
      </c>
      <c r="F10" s="49">
        <f t="shared" si="0"/>
        <v>225666</v>
      </c>
      <c r="G10" s="32">
        <f t="shared" si="0"/>
        <v>8631831</v>
      </c>
      <c r="H10" s="48">
        <f t="shared" si="0"/>
        <v>54.9</v>
      </c>
      <c r="I10" s="49">
        <f t="shared" si="0"/>
        <v>231069</v>
      </c>
      <c r="J10" s="32">
        <f t="shared" si="0"/>
        <v>8935197</v>
      </c>
      <c r="K10" s="48">
        <f t="shared" si="0"/>
        <v>60.180000000000007</v>
      </c>
      <c r="L10" s="49">
        <f t="shared" si="0"/>
        <v>236118</v>
      </c>
      <c r="M10" s="32">
        <f t="shared" si="0"/>
        <v>9253180</v>
      </c>
      <c r="N10" s="48">
        <f t="shared" si="0"/>
        <v>54.89</v>
      </c>
      <c r="O10" s="49">
        <f t="shared" si="0"/>
        <v>239100</v>
      </c>
      <c r="P10" s="95"/>
      <c r="Q10" s="95"/>
      <c r="R10" s="94"/>
      <c r="T10" s="94"/>
      <c r="U10" s="95"/>
      <c r="V10" s="95"/>
      <c r="W10" s="95"/>
      <c r="X10" s="95"/>
      <c r="Y10" s="95"/>
      <c r="Z10" s="94"/>
      <c r="AA10" s="94"/>
    </row>
    <row r="11" spans="1:27" ht="23.25" customHeight="1">
      <c r="A11" s="245" t="s">
        <v>43</v>
      </c>
      <c r="B11" s="187" t="s">
        <v>96</v>
      </c>
      <c r="C11" s="248"/>
      <c r="D11" s="32">
        <v>2960091</v>
      </c>
      <c r="E11" s="48">
        <f t="shared" ref="E11:E16" si="1">ROUND(D11/D$23*100,2)</f>
        <v>21.5</v>
      </c>
      <c r="F11" s="49">
        <f t="shared" ref="F11:F16" si="2">ROUND(D11/36989*1000,0)</f>
        <v>80026</v>
      </c>
      <c r="G11" s="32">
        <v>3653568</v>
      </c>
      <c r="H11" s="48">
        <f t="shared" ref="H11:H16" si="3">ROUND(G11/G$23*100,2)</f>
        <v>23.24</v>
      </c>
      <c r="I11" s="49">
        <f t="shared" ref="I11:I16" si="4">ROUND(G11/37356*1000,0)</f>
        <v>97804</v>
      </c>
      <c r="J11" s="32">
        <v>2167626</v>
      </c>
      <c r="K11" s="48">
        <f t="shared" ref="K11:K16" si="5">ROUND(J11/J$23*100,2)</f>
        <v>14.6</v>
      </c>
      <c r="L11" s="49">
        <f t="shared" ref="L11:L16" si="6">ROUND(J11/37842*1000,0)</f>
        <v>57281</v>
      </c>
      <c r="M11" s="32">
        <v>2440425</v>
      </c>
      <c r="N11" s="48">
        <f t="shared" ref="N11:N16" si="7">ROUND(M11/M$23*100,2)</f>
        <v>14.48</v>
      </c>
      <c r="O11" s="49">
        <f t="shared" ref="O11:O16" si="8">ROUND(M11/38700*1000,0)</f>
        <v>63060</v>
      </c>
      <c r="P11" s="95"/>
      <c r="Q11" s="95"/>
      <c r="R11" s="94"/>
      <c r="S11" s="95"/>
      <c r="T11" s="94"/>
      <c r="U11" s="95"/>
      <c r="V11" s="95"/>
      <c r="W11" s="95"/>
      <c r="X11" s="95"/>
      <c r="Y11" s="95"/>
      <c r="Z11" s="94"/>
      <c r="AA11" s="94"/>
    </row>
    <row r="12" spans="1:27" ht="23.25" customHeight="1">
      <c r="A12" s="246"/>
      <c r="B12" s="193" t="s">
        <v>97</v>
      </c>
      <c r="C12" s="195"/>
      <c r="D12" s="32">
        <f>+D11-D13</f>
        <v>2688033</v>
      </c>
      <c r="E12" s="48">
        <f t="shared" si="1"/>
        <v>19.53</v>
      </c>
      <c r="F12" s="49">
        <f t="shared" si="2"/>
        <v>72671</v>
      </c>
      <c r="G12" s="32">
        <f>+G11-G13</f>
        <v>3389302</v>
      </c>
      <c r="H12" s="48">
        <f t="shared" si="3"/>
        <v>21.56</v>
      </c>
      <c r="I12" s="49">
        <f t="shared" si="4"/>
        <v>90730</v>
      </c>
      <c r="J12" s="32">
        <f>+J11-J13</f>
        <v>1925022</v>
      </c>
      <c r="K12" s="48">
        <f t="shared" si="5"/>
        <v>12.96</v>
      </c>
      <c r="L12" s="49">
        <f t="shared" si="6"/>
        <v>50870</v>
      </c>
      <c r="M12" s="32">
        <f>+M11-M13</f>
        <v>2239882</v>
      </c>
      <c r="N12" s="48">
        <f t="shared" si="7"/>
        <v>13.29</v>
      </c>
      <c r="O12" s="49">
        <f t="shared" si="8"/>
        <v>57878</v>
      </c>
      <c r="P12" s="95"/>
      <c r="Q12" s="95"/>
      <c r="R12" s="94"/>
      <c r="S12" s="95"/>
      <c r="T12" s="94"/>
      <c r="U12" s="95"/>
      <c r="V12" s="95"/>
      <c r="W12" s="95"/>
      <c r="X12" s="95"/>
      <c r="Y12" s="95"/>
      <c r="Z12" s="94"/>
      <c r="AA12" s="94"/>
    </row>
    <row r="13" spans="1:27" ht="23.25" customHeight="1">
      <c r="A13" s="246"/>
      <c r="B13" s="193" t="s">
        <v>98</v>
      </c>
      <c r="C13" s="195"/>
      <c r="D13" s="32">
        <v>272058</v>
      </c>
      <c r="E13" s="48">
        <f t="shared" si="1"/>
        <v>1.98</v>
      </c>
      <c r="F13" s="49">
        <f t="shared" si="2"/>
        <v>7355</v>
      </c>
      <c r="G13" s="32">
        <v>264266</v>
      </c>
      <c r="H13" s="48">
        <f t="shared" si="3"/>
        <v>1.68</v>
      </c>
      <c r="I13" s="49">
        <f t="shared" si="4"/>
        <v>7074</v>
      </c>
      <c r="J13" s="32">
        <v>242604</v>
      </c>
      <c r="K13" s="48">
        <f t="shared" si="5"/>
        <v>1.63</v>
      </c>
      <c r="L13" s="49">
        <f t="shared" si="6"/>
        <v>6411</v>
      </c>
      <c r="M13" s="32">
        <v>200543</v>
      </c>
      <c r="N13" s="48">
        <f t="shared" si="7"/>
        <v>1.19</v>
      </c>
      <c r="O13" s="49">
        <f t="shared" si="8"/>
        <v>5182</v>
      </c>
      <c r="P13" s="95"/>
      <c r="Q13" s="95"/>
      <c r="R13" s="94"/>
      <c r="S13" s="95"/>
      <c r="T13" s="94"/>
      <c r="U13" s="95"/>
      <c r="V13" s="95"/>
      <c r="W13" s="95"/>
      <c r="X13" s="95"/>
      <c r="Y13" s="95"/>
      <c r="Z13" s="94"/>
      <c r="AA13" s="94"/>
    </row>
    <row r="14" spans="1:27" ht="23.25" customHeight="1">
      <c r="A14" s="246"/>
      <c r="B14" s="187" t="s">
        <v>99</v>
      </c>
      <c r="C14" s="244"/>
      <c r="D14" s="32">
        <v>0</v>
      </c>
      <c r="E14" s="48">
        <f t="shared" si="1"/>
        <v>0</v>
      </c>
      <c r="F14" s="49">
        <f t="shared" si="2"/>
        <v>0</v>
      </c>
      <c r="G14" s="32">
        <v>0</v>
      </c>
      <c r="H14" s="48">
        <f t="shared" si="3"/>
        <v>0</v>
      </c>
      <c r="I14" s="49">
        <f t="shared" si="4"/>
        <v>0</v>
      </c>
      <c r="J14" s="32">
        <v>0</v>
      </c>
      <c r="K14" s="48">
        <f t="shared" si="5"/>
        <v>0</v>
      </c>
      <c r="L14" s="49">
        <f t="shared" si="6"/>
        <v>0</v>
      </c>
      <c r="M14" s="32">
        <v>10083</v>
      </c>
      <c r="N14" s="48">
        <f t="shared" si="7"/>
        <v>0.06</v>
      </c>
      <c r="O14" s="49">
        <f t="shared" si="8"/>
        <v>261</v>
      </c>
      <c r="P14" s="95"/>
      <c r="Q14" s="95"/>
      <c r="R14" s="94"/>
      <c r="S14" s="95"/>
      <c r="T14" s="94"/>
      <c r="U14" s="95"/>
      <c r="V14" s="95"/>
      <c r="W14" s="95"/>
      <c r="X14" s="95"/>
      <c r="Y14" s="95"/>
      <c r="Z14" s="94"/>
      <c r="AA14" s="94"/>
    </row>
    <row r="15" spans="1:27" ht="23.25" customHeight="1">
      <c r="A15" s="246"/>
      <c r="B15" s="193" t="s">
        <v>97</v>
      </c>
      <c r="C15" s="195"/>
      <c r="D15" s="32">
        <v>0</v>
      </c>
      <c r="E15" s="48">
        <f t="shared" si="1"/>
        <v>0</v>
      </c>
      <c r="F15" s="49">
        <f t="shared" si="2"/>
        <v>0</v>
      </c>
      <c r="G15" s="32">
        <v>0</v>
      </c>
      <c r="H15" s="48">
        <f t="shared" si="3"/>
        <v>0</v>
      </c>
      <c r="I15" s="49">
        <f t="shared" si="4"/>
        <v>0</v>
      </c>
      <c r="J15" s="32">
        <v>0</v>
      </c>
      <c r="K15" s="48">
        <f t="shared" si="5"/>
        <v>0</v>
      </c>
      <c r="L15" s="49">
        <f t="shared" si="6"/>
        <v>0</v>
      </c>
      <c r="M15" s="32">
        <v>10083</v>
      </c>
      <c r="N15" s="48">
        <f t="shared" si="7"/>
        <v>0.06</v>
      </c>
      <c r="O15" s="49">
        <f t="shared" si="8"/>
        <v>261</v>
      </c>
      <c r="P15" s="95"/>
      <c r="Q15" s="95"/>
      <c r="R15" s="94"/>
      <c r="S15" s="95"/>
      <c r="T15" s="94"/>
      <c r="U15" s="95"/>
      <c r="V15" s="95"/>
      <c r="W15" s="95"/>
      <c r="X15" s="95"/>
      <c r="Y15" s="95"/>
      <c r="Z15" s="94"/>
      <c r="AA15" s="94"/>
    </row>
    <row r="16" spans="1:27" ht="23.25" customHeight="1">
      <c r="A16" s="246"/>
      <c r="B16" s="193" t="s">
        <v>98</v>
      </c>
      <c r="C16" s="195"/>
      <c r="D16" s="32">
        <v>0</v>
      </c>
      <c r="E16" s="48">
        <f t="shared" si="1"/>
        <v>0</v>
      </c>
      <c r="F16" s="49">
        <f t="shared" si="2"/>
        <v>0</v>
      </c>
      <c r="G16" s="32">
        <v>0</v>
      </c>
      <c r="H16" s="48">
        <f t="shared" si="3"/>
        <v>0</v>
      </c>
      <c r="I16" s="49">
        <f t="shared" si="4"/>
        <v>0</v>
      </c>
      <c r="J16" s="32">
        <v>0</v>
      </c>
      <c r="K16" s="48">
        <f t="shared" si="5"/>
        <v>0</v>
      </c>
      <c r="L16" s="49">
        <f t="shared" si="6"/>
        <v>0</v>
      </c>
      <c r="M16" s="32">
        <v>0</v>
      </c>
      <c r="N16" s="48">
        <f t="shared" si="7"/>
        <v>0</v>
      </c>
      <c r="O16" s="49">
        <f t="shared" si="8"/>
        <v>0</v>
      </c>
      <c r="P16" s="95"/>
      <c r="Q16" s="95"/>
      <c r="R16" s="94"/>
      <c r="S16" s="95"/>
      <c r="T16" s="94"/>
      <c r="U16" s="95"/>
      <c r="V16" s="95"/>
      <c r="W16" s="95"/>
      <c r="X16" s="95"/>
      <c r="Y16" s="95"/>
      <c r="Z16" s="94"/>
      <c r="AA16" s="94"/>
    </row>
    <row r="17" spans="1:27" ht="23.25" customHeight="1">
      <c r="A17" s="247"/>
      <c r="B17" s="193" t="s">
        <v>87</v>
      </c>
      <c r="C17" s="195"/>
      <c r="D17" s="50">
        <f t="shared" ref="D17" si="9">SUM(D11+D14)</f>
        <v>2960091</v>
      </c>
      <c r="E17" s="48">
        <f t="shared" ref="E17:O17" si="10">SUM(E11+E14)</f>
        <v>21.5</v>
      </c>
      <c r="F17" s="49">
        <f t="shared" si="10"/>
        <v>80026</v>
      </c>
      <c r="G17" s="50">
        <f t="shared" si="10"/>
        <v>3653568</v>
      </c>
      <c r="H17" s="48">
        <f t="shared" si="10"/>
        <v>23.24</v>
      </c>
      <c r="I17" s="49">
        <f t="shared" si="10"/>
        <v>97804</v>
      </c>
      <c r="J17" s="50">
        <f t="shared" si="10"/>
        <v>2167626</v>
      </c>
      <c r="K17" s="48">
        <f t="shared" si="10"/>
        <v>14.6</v>
      </c>
      <c r="L17" s="49">
        <f t="shared" si="10"/>
        <v>57281</v>
      </c>
      <c r="M17" s="50">
        <f t="shared" si="10"/>
        <v>2450508</v>
      </c>
      <c r="N17" s="48">
        <f t="shared" si="10"/>
        <v>14.540000000000001</v>
      </c>
      <c r="O17" s="49">
        <f t="shared" si="10"/>
        <v>63321</v>
      </c>
      <c r="P17" s="94"/>
      <c r="Q17" s="94"/>
      <c r="R17" s="94"/>
      <c r="S17" s="94"/>
      <c r="T17" s="94"/>
      <c r="U17" s="94"/>
      <c r="V17" s="94"/>
      <c r="W17" s="94"/>
      <c r="X17" s="94"/>
      <c r="Y17" s="94"/>
      <c r="Z17" s="94"/>
      <c r="AA17" s="94"/>
    </row>
    <row r="18" spans="1:27" ht="23.25" customHeight="1">
      <c r="A18" s="251" t="s">
        <v>45</v>
      </c>
      <c r="B18" s="193" t="s">
        <v>19</v>
      </c>
      <c r="C18" s="195"/>
      <c r="D18" s="32">
        <v>1194983</v>
      </c>
      <c r="E18" s="48">
        <f>ROUND(D18/D$23*100,2)</f>
        <v>8.68</v>
      </c>
      <c r="F18" s="49">
        <f>ROUND(D18/36989*1000,0)</f>
        <v>32306</v>
      </c>
      <c r="G18" s="32">
        <v>1163878</v>
      </c>
      <c r="H18" s="48">
        <f>ROUND(G18/G$23*100,2)</f>
        <v>7.4</v>
      </c>
      <c r="I18" s="49">
        <f>ROUND(G18/37356*1000,0)</f>
        <v>31156</v>
      </c>
      <c r="J18" s="32">
        <v>1159140</v>
      </c>
      <c r="K18" s="48">
        <f>ROUND(J18/J$23*100,2)</f>
        <v>7.81</v>
      </c>
      <c r="L18" s="49">
        <f>ROUND(J18/37842*1000,0)</f>
        <v>30631</v>
      </c>
      <c r="M18" s="32">
        <v>1169080</v>
      </c>
      <c r="N18" s="48">
        <f>ROUND(M18/M$23*100,2)</f>
        <v>6.93</v>
      </c>
      <c r="O18" s="49">
        <f>ROUND(M18/38700*1000,0)</f>
        <v>30209</v>
      </c>
      <c r="P18" s="94"/>
      <c r="Q18" s="94"/>
      <c r="R18" s="94"/>
      <c r="S18" s="94"/>
      <c r="T18" s="94"/>
      <c r="U18" s="94"/>
      <c r="V18" s="94"/>
      <c r="W18" s="94"/>
      <c r="X18" s="94"/>
      <c r="Y18" s="94"/>
      <c r="Z18" s="94"/>
      <c r="AA18" s="94"/>
    </row>
    <row r="19" spans="1:27" ht="23.25" customHeight="1">
      <c r="A19" s="241"/>
      <c r="B19" s="193" t="s">
        <v>51</v>
      </c>
      <c r="C19" s="195"/>
      <c r="D19" s="32">
        <v>111512</v>
      </c>
      <c r="E19" s="48">
        <f>ROUND(D19/D$23*100,2)</f>
        <v>0.81</v>
      </c>
      <c r="F19" s="49">
        <f>ROUND(D19/36989*1000,0)</f>
        <v>3015</v>
      </c>
      <c r="G19" s="32">
        <v>1086039</v>
      </c>
      <c r="H19" s="48">
        <f>ROUND(G19/G$23*100,2)</f>
        <v>6.91</v>
      </c>
      <c r="I19" s="49">
        <f>ROUND(G19/37356*1000,0)</f>
        <v>29073</v>
      </c>
      <c r="J19" s="32">
        <v>1385473</v>
      </c>
      <c r="K19" s="48">
        <f>ROUND(J19/J$23*100,2)</f>
        <v>9.33</v>
      </c>
      <c r="L19" s="49">
        <f>ROUND(J19/37842*1000,0)</f>
        <v>36612</v>
      </c>
      <c r="M19" s="32">
        <v>1819672</v>
      </c>
      <c r="N19" s="48">
        <f>ROUND(M19/M$23*100,2)</f>
        <v>10.79</v>
      </c>
      <c r="O19" s="49">
        <f>ROUND(M19/38700*1000,0)</f>
        <v>47020</v>
      </c>
      <c r="P19" s="94"/>
      <c r="Q19" s="94"/>
      <c r="R19" s="94"/>
      <c r="S19" s="94"/>
      <c r="T19" s="94"/>
      <c r="U19" s="94"/>
      <c r="V19" s="94"/>
      <c r="W19" s="94"/>
      <c r="X19" s="94"/>
      <c r="Y19" s="94"/>
      <c r="Z19" s="94"/>
      <c r="AA19" s="94"/>
    </row>
    <row r="20" spans="1:27" ht="23.25" customHeight="1">
      <c r="A20" s="241"/>
      <c r="B20" s="187" t="s">
        <v>100</v>
      </c>
      <c r="C20" s="248"/>
      <c r="D20" s="32">
        <v>25000</v>
      </c>
      <c r="E20" s="48">
        <f>ROUND(D20/D$23*100,2)</f>
        <v>0.18</v>
      </c>
      <c r="F20" s="49">
        <f>ROUND(D20/36989*1000,0)</f>
        <v>676</v>
      </c>
      <c r="G20" s="32">
        <v>25000</v>
      </c>
      <c r="H20" s="48">
        <f>ROUND(G20/G$23*100,2)</f>
        <v>0.16</v>
      </c>
      <c r="I20" s="49">
        <f>ROUND(G20/37356*1000,0)</f>
        <v>669</v>
      </c>
      <c r="J20" s="32">
        <v>25000</v>
      </c>
      <c r="K20" s="48">
        <f>ROUND(J20/J$23*100,2)</f>
        <v>0.17</v>
      </c>
      <c r="L20" s="49">
        <f>ROUND(J20/37842*1000,0)</f>
        <v>661</v>
      </c>
      <c r="M20" s="32">
        <v>15000</v>
      </c>
      <c r="N20" s="48">
        <f>ROUND(M20/M$23*100,2)</f>
        <v>0.09</v>
      </c>
      <c r="O20" s="49">
        <f>ROUND(M20/38700*1000,0)</f>
        <v>388</v>
      </c>
      <c r="P20" s="94"/>
      <c r="Q20" s="94"/>
      <c r="R20" s="94"/>
      <c r="S20" s="94"/>
      <c r="T20" s="94"/>
      <c r="U20" s="94"/>
      <c r="V20" s="94"/>
      <c r="W20" s="94"/>
      <c r="X20" s="94"/>
      <c r="Y20" s="94"/>
      <c r="Z20" s="94"/>
      <c r="AA20" s="94"/>
    </row>
    <row r="21" spans="1:27" ht="23.25" customHeight="1">
      <c r="A21" s="241"/>
      <c r="B21" s="193" t="s">
        <v>53</v>
      </c>
      <c r="C21" s="195"/>
      <c r="D21" s="32">
        <v>1125900</v>
      </c>
      <c r="E21" s="48">
        <f>ROUND(D21/D$23*100,2)</f>
        <v>8.18</v>
      </c>
      <c r="F21" s="49">
        <f>ROUND(D21/36989*1000,0)</f>
        <v>30439</v>
      </c>
      <c r="G21" s="32">
        <v>1162835</v>
      </c>
      <c r="H21" s="48">
        <f>ROUNDDOWN(G21/G$23*100,2)</f>
        <v>7.39</v>
      </c>
      <c r="I21" s="49">
        <f>ROUND(G21/37356*1000,0)</f>
        <v>31128</v>
      </c>
      <c r="J21" s="32">
        <v>1175657</v>
      </c>
      <c r="K21" s="48">
        <f>ROUNDDOWN(J21/J$23*100,2)</f>
        <v>7.91</v>
      </c>
      <c r="L21" s="49">
        <f>ROUND(J21/37842*1000,0)</f>
        <v>31068</v>
      </c>
      <c r="M21" s="32">
        <v>2150424</v>
      </c>
      <c r="N21" s="48">
        <f>ROUND(M21/M$23*100,2)</f>
        <v>12.76</v>
      </c>
      <c r="O21" s="49">
        <f>ROUND(M21/38700*1000,0)</f>
        <v>55567</v>
      </c>
      <c r="P21" s="94"/>
      <c r="Q21" s="94"/>
      <c r="R21" s="94"/>
      <c r="S21" s="94"/>
      <c r="T21" s="94"/>
      <c r="U21" s="94"/>
      <c r="V21" s="94"/>
      <c r="W21" s="94"/>
      <c r="X21" s="94"/>
      <c r="Y21" s="94"/>
      <c r="Z21" s="94"/>
      <c r="AA21" s="94"/>
    </row>
    <row r="22" spans="1:27" ht="23.25" customHeight="1">
      <c r="A22" s="242"/>
      <c r="B22" s="193" t="s">
        <v>87</v>
      </c>
      <c r="C22" s="195"/>
      <c r="D22" s="50">
        <f t="shared" ref="D22:O22" si="11">SUM(D18:D21)</f>
        <v>2457395</v>
      </c>
      <c r="E22" s="51">
        <f t="shared" si="11"/>
        <v>17.850000000000001</v>
      </c>
      <c r="F22" s="49">
        <f t="shared" si="11"/>
        <v>66436</v>
      </c>
      <c r="G22" s="50">
        <f t="shared" si="11"/>
        <v>3437752</v>
      </c>
      <c r="H22" s="51">
        <f t="shared" si="11"/>
        <v>21.86</v>
      </c>
      <c r="I22" s="49">
        <f t="shared" si="11"/>
        <v>92026</v>
      </c>
      <c r="J22" s="50">
        <f t="shared" si="11"/>
        <v>3745270</v>
      </c>
      <c r="K22" s="51">
        <f t="shared" si="11"/>
        <v>25.220000000000002</v>
      </c>
      <c r="L22" s="49">
        <f t="shared" si="11"/>
        <v>98972</v>
      </c>
      <c r="M22" s="50">
        <f t="shared" si="11"/>
        <v>5154176</v>
      </c>
      <c r="N22" s="51">
        <f t="shared" si="11"/>
        <v>30.57</v>
      </c>
      <c r="O22" s="49">
        <f t="shared" si="11"/>
        <v>133184</v>
      </c>
      <c r="P22" s="94"/>
      <c r="Q22" s="94"/>
      <c r="R22" s="94"/>
      <c r="S22" s="94"/>
      <c r="T22" s="94"/>
      <c r="U22" s="94"/>
      <c r="V22" s="94"/>
      <c r="W22" s="94"/>
      <c r="X22" s="94"/>
      <c r="Y22" s="94"/>
      <c r="Z22" s="94"/>
      <c r="AA22" s="94"/>
    </row>
    <row r="23" spans="1:27" ht="23.25" customHeight="1">
      <c r="A23" s="249" t="s">
        <v>91</v>
      </c>
      <c r="B23" s="250"/>
      <c r="C23" s="250"/>
      <c r="D23" s="52">
        <f t="shared" ref="D23:O23" si="12">SUM(D10+D17+D22)</f>
        <v>13764678</v>
      </c>
      <c r="E23" s="53">
        <f t="shared" si="12"/>
        <v>99.990000000000009</v>
      </c>
      <c r="F23" s="54">
        <f t="shared" si="12"/>
        <v>372128</v>
      </c>
      <c r="G23" s="52">
        <f t="shared" si="12"/>
        <v>15723151</v>
      </c>
      <c r="H23" s="53">
        <f t="shared" si="12"/>
        <v>100</v>
      </c>
      <c r="I23" s="54">
        <f t="shared" si="12"/>
        <v>420899</v>
      </c>
      <c r="J23" s="52">
        <f t="shared" si="12"/>
        <v>14848093</v>
      </c>
      <c r="K23" s="53">
        <f t="shared" si="12"/>
        <v>100</v>
      </c>
      <c r="L23" s="54">
        <f t="shared" si="12"/>
        <v>392371</v>
      </c>
      <c r="M23" s="52">
        <f t="shared" si="12"/>
        <v>16857864</v>
      </c>
      <c r="N23" s="53">
        <f t="shared" si="12"/>
        <v>100</v>
      </c>
      <c r="O23" s="54">
        <f t="shared" si="12"/>
        <v>435605</v>
      </c>
      <c r="S23" s="95"/>
      <c r="T23" s="95"/>
      <c r="U23" s="95"/>
      <c r="V23" s="95"/>
      <c r="W23" s="95"/>
      <c r="X23" s="95"/>
      <c r="Y23" s="95"/>
      <c r="Z23" s="95"/>
      <c r="AA23" s="95"/>
    </row>
    <row r="24" spans="1:27" ht="13.5" customHeight="1">
      <c r="A24" s="137" t="s">
        <v>101</v>
      </c>
      <c r="C24" s="93"/>
      <c r="N24" s="95"/>
      <c r="O24" s="138" t="s">
        <v>162</v>
      </c>
      <c r="S24" s="95"/>
      <c r="T24" s="95"/>
      <c r="U24" s="95"/>
      <c r="V24" s="95"/>
      <c r="W24" s="95"/>
      <c r="X24" s="95"/>
      <c r="Y24" s="95"/>
      <c r="Z24" s="95"/>
      <c r="AA24" s="95"/>
    </row>
    <row r="25" spans="1:27" ht="13.5" customHeight="1">
      <c r="A25" s="137" t="s">
        <v>102</v>
      </c>
      <c r="B25" s="139"/>
      <c r="C25" s="139"/>
      <c r="O25" s="94"/>
      <c r="S25" s="95"/>
      <c r="T25" s="95"/>
      <c r="U25" s="95"/>
      <c r="V25" s="95"/>
      <c r="W25" s="95"/>
      <c r="X25" s="95"/>
      <c r="Y25" s="95"/>
      <c r="Z25" s="95"/>
      <c r="AA25" s="95"/>
    </row>
    <row r="26" spans="1:27" ht="13.5" customHeight="1">
      <c r="A26" s="137" t="s">
        <v>93</v>
      </c>
      <c r="C26" s="93"/>
      <c r="O26" s="94"/>
      <c r="S26" s="95"/>
      <c r="T26" s="95"/>
      <c r="U26" s="95"/>
      <c r="V26" s="95"/>
      <c r="W26" s="95"/>
      <c r="X26" s="95"/>
      <c r="Y26" s="95"/>
      <c r="Z26" s="95"/>
      <c r="AA26" s="95"/>
    </row>
    <row r="27" spans="1:27" ht="18" customHeight="1">
      <c r="C27" s="93"/>
      <c r="D27" s="94"/>
      <c r="E27" s="95"/>
      <c r="F27" s="95"/>
      <c r="G27" s="95"/>
      <c r="H27" s="95"/>
      <c r="I27" s="95"/>
      <c r="J27" s="95"/>
      <c r="K27" s="95"/>
      <c r="L27" s="95"/>
      <c r="M27" s="95"/>
      <c r="N27" s="95"/>
      <c r="O27" s="94"/>
      <c r="P27" s="95"/>
      <c r="Q27" s="95"/>
      <c r="R27" s="95"/>
      <c r="S27" s="95"/>
      <c r="T27" s="95"/>
      <c r="U27" s="95"/>
      <c r="V27" s="95"/>
      <c r="W27" s="95"/>
      <c r="X27" s="95"/>
      <c r="Y27" s="95"/>
      <c r="Z27" s="95"/>
      <c r="AA27" s="95"/>
    </row>
    <row r="28" spans="1:27" ht="18" customHeight="1">
      <c r="C28" s="93"/>
      <c r="E28" s="95"/>
      <c r="F28" s="95"/>
      <c r="G28" s="95"/>
      <c r="H28" s="95"/>
      <c r="I28" s="95"/>
      <c r="J28" s="95"/>
      <c r="K28" s="95"/>
      <c r="L28" s="95"/>
      <c r="M28" s="95"/>
      <c r="N28" s="95"/>
      <c r="O28" s="94"/>
      <c r="P28" s="95"/>
      <c r="Q28" s="95"/>
      <c r="R28" s="95"/>
      <c r="S28" s="95"/>
      <c r="T28" s="95"/>
      <c r="U28" s="95"/>
      <c r="V28" s="95"/>
      <c r="W28" s="95"/>
      <c r="X28" s="95"/>
      <c r="Y28" s="95"/>
      <c r="Z28" s="95"/>
      <c r="AA28" s="95"/>
    </row>
    <row r="29" spans="1:27" ht="18" customHeight="1">
      <c r="C29" s="93"/>
      <c r="E29" s="95"/>
      <c r="F29" s="95"/>
      <c r="G29" s="95"/>
      <c r="H29" s="95"/>
      <c r="I29" s="95"/>
      <c r="J29" s="95"/>
      <c r="K29" s="95"/>
      <c r="L29" s="95"/>
      <c r="M29" s="95"/>
      <c r="N29" s="95"/>
      <c r="O29" s="94"/>
      <c r="P29" s="95"/>
      <c r="Q29" s="95"/>
      <c r="R29" s="95"/>
      <c r="S29" s="95"/>
      <c r="T29" s="95"/>
      <c r="U29" s="95"/>
      <c r="V29" s="95"/>
      <c r="W29" s="95"/>
      <c r="X29" s="95"/>
      <c r="Y29" s="95"/>
      <c r="Z29" s="95"/>
      <c r="AA29" s="95"/>
    </row>
    <row r="30" spans="1:27" ht="18" customHeight="1">
      <c r="C30" s="93"/>
      <c r="E30" s="95"/>
      <c r="F30" s="95"/>
      <c r="G30" s="95"/>
      <c r="H30" s="95"/>
      <c r="I30" s="95"/>
      <c r="J30" s="95"/>
      <c r="K30" s="95"/>
      <c r="L30" s="95"/>
      <c r="M30" s="95"/>
      <c r="N30" s="95"/>
      <c r="O30" s="94"/>
      <c r="P30" s="95"/>
      <c r="Q30" s="95"/>
      <c r="R30" s="95"/>
      <c r="S30" s="95"/>
      <c r="T30" s="95"/>
      <c r="U30" s="95"/>
      <c r="V30" s="95"/>
      <c r="W30" s="95"/>
      <c r="X30" s="95"/>
      <c r="Y30" s="95"/>
      <c r="Z30" s="95"/>
      <c r="AA30" s="95"/>
    </row>
    <row r="31" spans="1:27" ht="18" customHeight="1">
      <c r="C31" s="93"/>
      <c r="E31" s="95"/>
      <c r="F31" s="95"/>
      <c r="G31" s="95"/>
      <c r="H31" s="95"/>
      <c r="I31" s="95"/>
      <c r="J31" s="95"/>
      <c r="K31" s="95"/>
      <c r="L31" s="95"/>
      <c r="M31" s="95"/>
      <c r="N31" s="95"/>
      <c r="O31" s="94"/>
      <c r="P31" s="95"/>
      <c r="Q31" s="95"/>
      <c r="R31" s="95"/>
      <c r="S31" s="95"/>
      <c r="T31" s="95"/>
      <c r="U31" s="95"/>
      <c r="V31" s="95"/>
      <c r="W31" s="95"/>
      <c r="X31" s="95"/>
      <c r="Y31" s="95"/>
      <c r="Z31" s="95"/>
      <c r="AA31" s="95"/>
    </row>
    <row r="32" spans="1:27" ht="18" customHeight="1">
      <c r="E32" s="95"/>
      <c r="F32" s="95"/>
      <c r="G32" s="95"/>
      <c r="H32" s="95"/>
      <c r="I32" s="95"/>
      <c r="J32" s="95"/>
      <c r="K32" s="95"/>
      <c r="L32" s="95"/>
      <c r="M32" s="95"/>
      <c r="N32" s="95"/>
      <c r="O32" s="94"/>
      <c r="P32" s="95"/>
      <c r="Q32" s="95"/>
      <c r="R32" s="95"/>
      <c r="S32" s="95"/>
      <c r="T32" s="95"/>
      <c r="U32" s="95"/>
      <c r="V32" s="95"/>
      <c r="W32" s="95"/>
      <c r="X32" s="95"/>
      <c r="Y32" s="95"/>
      <c r="Z32" s="95"/>
      <c r="AA32" s="95"/>
    </row>
    <row r="33" spans="2:27" ht="18" customHeight="1">
      <c r="F33" s="94"/>
      <c r="G33" s="94"/>
      <c r="H33" s="94"/>
      <c r="I33" s="95"/>
      <c r="J33" s="95"/>
      <c r="K33" s="95"/>
      <c r="L33" s="95"/>
      <c r="M33" s="95"/>
      <c r="N33" s="95"/>
      <c r="P33" s="95"/>
      <c r="Q33" s="95"/>
      <c r="R33" s="95"/>
      <c r="S33" s="95"/>
      <c r="T33" s="95"/>
      <c r="U33" s="95"/>
      <c r="V33" s="95"/>
      <c r="W33" s="95"/>
      <c r="X33" s="95"/>
      <c r="Y33" s="95"/>
      <c r="Z33" s="95"/>
      <c r="AA33" s="95"/>
    </row>
    <row r="34" spans="2:27" ht="18" customHeight="1">
      <c r="F34" s="94"/>
      <c r="G34" s="94"/>
      <c r="H34" s="94"/>
      <c r="I34" s="95"/>
      <c r="J34" s="95"/>
      <c r="K34" s="95"/>
      <c r="L34" s="95"/>
      <c r="M34" s="95"/>
      <c r="N34" s="95"/>
      <c r="P34" s="95"/>
      <c r="Q34" s="95"/>
      <c r="R34" s="95"/>
      <c r="S34" s="95"/>
      <c r="T34" s="95"/>
      <c r="U34" s="95"/>
      <c r="V34" s="95"/>
      <c r="W34" s="95"/>
      <c r="X34" s="95"/>
      <c r="Y34" s="95"/>
      <c r="Z34" s="95"/>
      <c r="AA34" s="95"/>
    </row>
    <row r="35" spans="2:27" ht="18" customHeight="1">
      <c r="F35" s="94"/>
      <c r="G35" s="94"/>
      <c r="H35" s="94"/>
      <c r="I35" s="95"/>
      <c r="J35" s="95"/>
      <c r="K35" s="95"/>
      <c r="L35" s="95"/>
      <c r="M35" s="95"/>
      <c r="N35" s="95"/>
      <c r="P35" s="95"/>
      <c r="Q35" s="95"/>
      <c r="R35" s="95"/>
      <c r="S35" s="95"/>
      <c r="T35" s="95"/>
      <c r="U35" s="95"/>
      <c r="V35" s="95"/>
      <c r="W35" s="95"/>
      <c r="X35" s="95"/>
      <c r="Y35" s="95"/>
      <c r="Z35" s="95"/>
      <c r="AA35" s="95"/>
    </row>
    <row r="36" spans="2:27" ht="18" customHeight="1">
      <c r="B36" s="95"/>
      <c r="C36" s="95"/>
      <c r="D36" s="95"/>
      <c r="E36" s="94"/>
      <c r="F36" s="94"/>
      <c r="G36" s="94"/>
      <c r="H36" s="94"/>
      <c r="I36" s="94"/>
      <c r="J36" s="94"/>
      <c r="K36" s="94"/>
      <c r="L36" s="94"/>
      <c r="M36" s="94"/>
      <c r="N36" s="94"/>
      <c r="O36" s="95"/>
      <c r="P36" s="94"/>
      <c r="Q36" s="94"/>
      <c r="R36" s="94"/>
      <c r="S36" s="95"/>
      <c r="T36" s="95"/>
      <c r="U36" s="95"/>
      <c r="V36" s="95"/>
      <c r="W36" s="95"/>
      <c r="X36" s="95"/>
      <c r="Y36" s="95"/>
      <c r="Z36" s="95"/>
      <c r="AA36" s="95"/>
    </row>
    <row r="37" spans="2:27" ht="18" customHeight="1">
      <c r="E37" s="94"/>
      <c r="F37" s="94"/>
      <c r="G37" s="94"/>
      <c r="H37" s="94"/>
      <c r="I37" s="94"/>
      <c r="J37" s="94"/>
      <c r="K37" s="94"/>
      <c r="L37" s="94"/>
      <c r="M37" s="94"/>
      <c r="N37" s="94"/>
      <c r="P37" s="94"/>
      <c r="Q37" s="94"/>
      <c r="R37" s="94"/>
      <c r="S37" s="95"/>
      <c r="T37" s="95"/>
      <c r="U37" s="95"/>
      <c r="V37" s="95"/>
      <c r="W37" s="95"/>
      <c r="X37" s="95"/>
      <c r="Y37" s="95"/>
      <c r="Z37" s="95"/>
      <c r="AA37" s="95"/>
    </row>
    <row r="38" spans="2:27" ht="18" customHeight="1">
      <c r="C38" s="93"/>
      <c r="F38" s="93"/>
      <c r="G38" s="93"/>
      <c r="H38" s="93"/>
      <c r="I38" s="95"/>
      <c r="J38" s="95"/>
      <c r="K38" s="95"/>
      <c r="L38" s="95"/>
      <c r="M38" s="95"/>
      <c r="N38" s="95"/>
      <c r="O38" s="93"/>
      <c r="P38" s="95"/>
      <c r="Q38" s="95"/>
      <c r="R38" s="95"/>
      <c r="S38" s="95"/>
      <c r="T38" s="95"/>
      <c r="U38" s="95"/>
      <c r="V38" s="95"/>
      <c r="W38" s="95"/>
      <c r="X38" s="95"/>
      <c r="Y38" s="95"/>
      <c r="Z38" s="95"/>
      <c r="AA38" s="95"/>
    </row>
    <row r="39" spans="2:27" ht="18" customHeight="1">
      <c r="C39" s="93"/>
      <c r="R39" s="95"/>
    </row>
    <row r="40" spans="2:27" ht="18" customHeight="1">
      <c r="C40" s="93"/>
      <c r="R40" s="95"/>
    </row>
    <row r="41" spans="2:27" ht="18" customHeight="1">
      <c r="C41" s="93"/>
      <c r="R41" s="95"/>
    </row>
    <row r="42" spans="2:27" ht="18" customHeight="1">
      <c r="C42" s="93"/>
      <c r="R42" s="95"/>
    </row>
    <row r="43" spans="2:27" ht="18" customHeight="1">
      <c r="R43" s="95"/>
    </row>
    <row r="44" spans="2:27" ht="18" customHeight="1"/>
  </sheetData>
  <mergeCells count="34">
    <mergeCell ref="A23:C23"/>
    <mergeCell ref="A18:A22"/>
    <mergeCell ref="B18:C18"/>
    <mergeCell ref="B19:C19"/>
    <mergeCell ref="B20:C20"/>
    <mergeCell ref="B21:C21"/>
    <mergeCell ref="B22:C22"/>
    <mergeCell ref="A11:A17"/>
    <mergeCell ref="B11:C11"/>
    <mergeCell ref="B12:C12"/>
    <mergeCell ref="B13:C13"/>
    <mergeCell ref="B14:C14"/>
    <mergeCell ref="B15:C15"/>
    <mergeCell ref="B16:C16"/>
    <mergeCell ref="B17:C17"/>
    <mergeCell ref="A5:A10"/>
    <mergeCell ref="B5:C5"/>
    <mergeCell ref="B6:C6"/>
    <mergeCell ref="B7:C7"/>
    <mergeCell ref="B8:C8"/>
    <mergeCell ref="B9:C9"/>
    <mergeCell ref="B10:C10"/>
    <mergeCell ref="D2:F2"/>
    <mergeCell ref="G2:I2"/>
    <mergeCell ref="J2:L2"/>
    <mergeCell ref="M2:O2"/>
    <mergeCell ref="D3:D4"/>
    <mergeCell ref="E3:E4"/>
    <mergeCell ref="G3:G4"/>
    <mergeCell ref="H3:H4"/>
    <mergeCell ref="J3:J4"/>
    <mergeCell ref="K3:K4"/>
    <mergeCell ref="M3:M4"/>
    <mergeCell ref="N3:N4"/>
  </mergeCells>
  <phoneticPr fontId="5"/>
  <pageMargins left="0.59055118110236227" right="0.59055118110236227" top="0.59055118110236227" bottom="0.59055118110236227" header="0.31496062992125984" footer="0.31496062992125984"/>
  <pageSetup paperSize="9" firstPageNumber="175" orientation="landscape" useFirstPageNumber="1" r:id="rId1"/>
  <headerFooter alignWithMargins="0">
    <oddHeader>&amp;R&amp;10財　　政</oddHead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A3" sqref="A3"/>
    </sheetView>
  </sheetViews>
  <sheetFormatPr defaultRowHeight="13.5"/>
  <cols>
    <col min="1" max="1" width="11.625" style="11" customWidth="1"/>
    <col min="2" max="10" width="12.625" style="11" customWidth="1"/>
    <col min="11" max="13" width="13.625" style="11" customWidth="1"/>
    <col min="14" max="16384" width="9" style="11"/>
  </cols>
  <sheetData>
    <row r="1" spans="1:11" ht="27" customHeight="1">
      <c r="A1" s="150" t="s">
        <v>103</v>
      </c>
      <c r="B1" s="151"/>
      <c r="C1" s="151"/>
      <c r="D1" s="151"/>
      <c r="E1" s="151"/>
      <c r="F1" s="151"/>
      <c r="G1" s="151"/>
      <c r="H1" s="151"/>
      <c r="I1" s="151"/>
      <c r="J1" s="151"/>
    </row>
    <row r="2" spans="1:11" ht="21" customHeight="1">
      <c r="A2" s="151"/>
      <c r="B2" s="151"/>
      <c r="C2" s="151"/>
      <c r="D2" s="151"/>
      <c r="E2" s="151"/>
      <c r="F2" s="151"/>
      <c r="G2" s="151"/>
      <c r="H2" s="151"/>
      <c r="I2" s="151"/>
      <c r="J2" s="152" t="s">
        <v>104</v>
      </c>
    </row>
    <row r="3" spans="1:11" ht="21" customHeight="1">
      <c r="A3" s="153" t="s">
        <v>105</v>
      </c>
      <c r="B3" s="154" t="s">
        <v>106</v>
      </c>
      <c r="C3" s="154" t="s">
        <v>107</v>
      </c>
      <c r="D3" s="154" t="s">
        <v>108</v>
      </c>
      <c r="E3" s="154" t="s">
        <v>109</v>
      </c>
      <c r="F3" s="154" t="s">
        <v>110</v>
      </c>
      <c r="G3" s="154" t="s">
        <v>111</v>
      </c>
      <c r="H3" s="155" t="s">
        <v>112</v>
      </c>
      <c r="I3" s="154" t="s">
        <v>113</v>
      </c>
      <c r="J3" s="156" t="s">
        <v>114</v>
      </c>
    </row>
    <row r="4" spans="1:11" ht="21.75" customHeight="1">
      <c r="A4" s="252" t="s">
        <v>167</v>
      </c>
      <c r="B4" s="157" t="s">
        <v>115</v>
      </c>
      <c r="C4" s="62">
        <v>3440664</v>
      </c>
      <c r="D4" s="62">
        <v>1113780</v>
      </c>
      <c r="E4" s="62">
        <v>206319</v>
      </c>
      <c r="F4" s="62">
        <v>1759316</v>
      </c>
      <c r="G4" s="62">
        <v>97689</v>
      </c>
      <c r="H4" s="62">
        <v>263560</v>
      </c>
      <c r="I4" s="158" t="s">
        <v>116</v>
      </c>
      <c r="J4" s="159" t="s">
        <v>116</v>
      </c>
    </row>
    <row r="5" spans="1:11" ht="21.75" customHeight="1">
      <c r="A5" s="253"/>
      <c r="B5" s="157" t="s">
        <v>117</v>
      </c>
      <c r="C5" s="62">
        <v>3278663</v>
      </c>
      <c r="D5" s="62">
        <v>1061211</v>
      </c>
      <c r="E5" s="62">
        <v>203855</v>
      </c>
      <c r="F5" s="62">
        <v>1657845</v>
      </c>
      <c r="G5" s="62">
        <v>92192</v>
      </c>
      <c r="H5" s="62">
        <v>263560</v>
      </c>
      <c r="I5" s="158" t="s">
        <v>116</v>
      </c>
      <c r="J5" s="159" t="s">
        <v>116</v>
      </c>
    </row>
    <row r="6" spans="1:11" ht="21.75" customHeight="1">
      <c r="A6" s="254"/>
      <c r="B6" s="160" t="s">
        <v>118</v>
      </c>
      <c r="C6" s="55">
        <f>C5/C4</f>
        <v>0.95291577439703501</v>
      </c>
      <c r="D6" s="55">
        <f t="shared" ref="D6:H6" si="0">D5/D4</f>
        <v>0.95280127134622639</v>
      </c>
      <c r="E6" s="55">
        <f t="shared" si="0"/>
        <v>0.98805732869973195</v>
      </c>
      <c r="F6" s="55">
        <f t="shared" si="0"/>
        <v>0.94232360758385647</v>
      </c>
      <c r="G6" s="55">
        <f t="shared" si="0"/>
        <v>0.94372959084441443</v>
      </c>
      <c r="H6" s="55">
        <f t="shared" si="0"/>
        <v>1</v>
      </c>
      <c r="I6" s="158" t="s">
        <v>116</v>
      </c>
      <c r="J6" s="159" t="s">
        <v>116</v>
      </c>
    </row>
    <row r="7" spans="1:11" ht="21.75" customHeight="1">
      <c r="A7" s="252" t="s">
        <v>168</v>
      </c>
      <c r="B7" s="161" t="s">
        <v>115</v>
      </c>
      <c r="C7" s="61">
        <f>SUM(D7:H7)</f>
        <v>3481108</v>
      </c>
      <c r="D7" s="61">
        <v>1206053</v>
      </c>
      <c r="E7" s="61">
        <v>224099</v>
      </c>
      <c r="F7" s="61">
        <v>1693863</v>
      </c>
      <c r="G7" s="61">
        <v>99005</v>
      </c>
      <c r="H7" s="61">
        <v>258088</v>
      </c>
      <c r="I7" s="158" t="s">
        <v>116</v>
      </c>
      <c r="J7" s="159" t="s">
        <v>116</v>
      </c>
    </row>
    <row r="8" spans="1:11" ht="21.75" customHeight="1">
      <c r="A8" s="253"/>
      <c r="B8" s="157" t="s">
        <v>117</v>
      </c>
      <c r="C8" s="62">
        <f>SUM(D8:H8)</f>
        <v>3345418</v>
      </c>
      <c r="D8" s="61">
        <v>1162294</v>
      </c>
      <c r="E8" s="61">
        <v>221377</v>
      </c>
      <c r="F8" s="61">
        <v>1609116</v>
      </c>
      <c r="G8" s="61">
        <v>94543</v>
      </c>
      <c r="H8" s="61">
        <v>258088</v>
      </c>
      <c r="I8" s="158" t="s">
        <v>116</v>
      </c>
      <c r="J8" s="159" t="s">
        <v>116</v>
      </c>
    </row>
    <row r="9" spans="1:11" ht="21.75" customHeight="1">
      <c r="A9" s="254"/>
      <c r="B9" s="157" t="s">
        <v>118</v>
      </c>
      <c r="C9" s="55">
        <f>C8/C7</f>
        <v>0.96102103123488269</v>
      </c>
      <c r="D9" s="55">
        <f t="shared" ref="D9:H9" si="1">D8/D7</f>
        <v>0.96371718324153255</v>
      </c>
      <c r="E9" s="55">
        <f t="shared" si="1"/>
        <v>0.98785358256841838</v>
      </c>
      <c r="F9" s="55">
        <f t="shared" si="1"/>
        <v>0.94996820876304633</v>
      </c>
      <c r="G9" s="55">
        <f t="shared" si="1"/>
        <v>0.95493156911267107</v>
      </c>
      <c r="H9" s="55">
        <f t="shared" si="1"/>
        <v>1</v>
      </c>
      <c r="I9" s="158" t="s">
        <v>116</v>
      </c>
      <c r="J9" s="159" t="s">
        <v>116</v>
      </c>
    </row>
    <row r="10" spans="1:11" ht="21.75" customHeight="1">
      <c r="A10" s="252" t="s">
        <v>119</v>
      </c>
      <c r="B10" s="157" t="s">
        <v>115</v>
      </c>
      <c r="C10" s="62">
        <f>SUM(D10:H10)</f>
        <v>3559414</v>
      </c>
      <c r="D10" s="62">
        <v>1238327</v>
      </c>
      <c r="E10" s="62">
        <v>216696</v>
      </c>
      <c r="F10" s="62">
        <v>1720601</v>
      </c>
      <c r="G10" s="62">
        <v>100924</v>
      </c>
      <c r="H10" s="62">
        <v>282866</v>
      </c>
      <c r="I10" s="158" t="s">
        <v>116</v>
      </c>
      <c r="J10" s="159" t="s">
        <v>116</v>
      </c>
    </row>
    <row r="11" spans="1:11" ht="21.75" customHeight="1">
      <c r="A11" s="253"/>
      <c r="B11" s="157" t="s">
        <v>117</v>
      </c>
      <c r="C11" s="62">
        <f>SUM(D11:H11)</f>
        <v>3456492</v>
      </c>
      <c r="D11" s="62">
        <v>1202387</v>
      </c>
      <c r="E11" s="62">
        <v>214194</v>
      </c>
      <c r="F11" s="62">
        <v>1659443</v>
      </c>
      <c r="G11" s="62">
        <v>97602</v>
      </c>
      <c r="H11" s="62">
        <v>282866</v>
      </c>
      <c r="I11" s="158" t="s">
        <v>116</v>
      </c>
      <c r="J11" s="159" t="s">
        <v>116</v>
      </c>
    </row>
    <row r="12" spans="1:11" ht="21.75" customHeight="1">
      <c r="A12" s="254"/>
      <c r="B12" s="157" t="s">
        <v>118</v>
      </c>
      <c r="C12" s="55">
        <f>C11/C10</f>
        <v>0.97108456616735228</v>
      </c>
      <c r="D12" s="55">
        <f t="shared" ref="D12:H12" si="2">D11/D10</f>
        <v>0.97097697134924776</v>
      </c>
      <c r="E12" s="55">
        <f t="shared" si="2"/>
        <v>0.98845387086056047</v>
      </c>
      <c r="F12" s="55">
        <f t="shared" si="2"/>
        <v>0.96445544318525911</v>
      </c>
      <c r="G12" s="55">
        <f t="shared" si="2"/>
        <v>0.96708414252308672</v>
      </c>
      <c r="H12" s="55">
        <f t="shared" si="2"/>
        <v>1</v>
      </c>
      <c r="I12" s="158" t="s">
        <v>116</v>
      </c>
      <c r="J12" s="159" t="s">
        <v>116</v>
      </c>
    </row>
    <row r="13" spans="1:11" ht="21.75" customHeight="1">
      <c r="A13" s="252" t="s">
        <v>120</v>
      </c>
      <c r="B13" s="157" t="s">
        <v>115</v>
      </c>
      <c r="C13" s="62">
        <f>SUM(D13:H13)</f>
        <v>3682193</v>
      </c>
      <c r="D13" s="62">
        <v>1290099</v>
      </c>
      <c r="E13" s="62">
        <v>255032</v>
      </c>
      <c r="F13" s="62">
        <v>1763865</v>
      </c>
      <c r="G13" s="62">
        <v>102834</v>
      </c>
      <c r="H13" s="62">
        <v>270363</v>
      </c>
      <c r="I13" s="158" t="s">
        <v>116</v>
      </c>
      <c r="J13" s="159" t="s">
        <v>116</v>
      </c>
      <c r="K13" s="56"/>
    </row>
    <row r="14" spans="1:11" ht="21.75" customHeight="1">
      <c r="A14" s="253"/>
      <c r="B14" s="157" t="s">
        <v>117</v>
      </c>
      <c r="C14" s="62">
        <f>SUM(D14:H14)</f>
        <v>3601669</v>
      </c>
      <c r="D14" s="62">
        <v>1264245</v>
      </c>
      <c r="E14" s="62">
        <v>252406</v>
      </c>
      <c r="F14" s="62">
        <v>1714660</v>
      </c>
      <c r="G14" s="62">
        <v>99995</v>
      </c>
      <c r="H14" s="62">
        <v>270363</v>
      </c>
      <c r="I14" s="158" t="s">
        <v>116</v>
      </c>
      <c r="J14" s="159" t="s">
        <v>116</v>
      </c>
      <c r="K14" s="56"/>
    </row>
    <row r="15" spans="1:11" ht="21.75" customHeight="1">
      <c r="A15" s="254"/>
      <c r="B15" s="157" t="s">
        <v>118</v>
      </c>
      <c r="C15" s="55">
        <f>C14/C13</f>
        <v>0.9781315102168735</v>
      </c>
      <c r="D15" s="55">
        <f t="shared" ref="D15:H15" si="3">D14/D13</f>
        <v>0.97995967751312107</v>
      </c>
      <c r="E15" s="55">
        <f t="shared" si="3"/>
        <v>0.98970325292512307</v>
      </c>
      <c r="F15" s="55">
        <f t="shared" si="3"/>
        <v>0.97210387416270516</v>
      </c>
      <c r="G15" s="55">
        <f t="shared" si="3"/>
        <v>0.97239239940097633</v>
      </c>
      <c r="H15" s="55">
        <f t="shared" si="3"/>
        <v>1</v>
      </c>
      <c r="I15" s="158" t="s">
        <v>116</v>
      </c>
      <c r="J15" s="159" t="s">
        <v>116</v>
      </c>
    </row>
    <row r="16" spans="1:11" ht="21.75" customHeight="1">
      <c r="A16" s="252" t="s">
        <v>169</v>
      </c>
      <c r="B16" s="157" t="s">
        <v>115</v>
      </c>
      <c r="C16" s="62">
        <f>SUM(D16:H16)</f>
        <v>3766650</v>
      </c>
      <c r="D16" s="61">
        <v>1338889</v>
      </c>
      <c r="E16" s="61">
        <v>232302</v>
      </c>
      <c r="F16" s="61">
        <v>1814966</v>
      </c>
      <c r="G16" s="61">
        <v>105416</v>
      </c>
      <c r="H16" s="61">
        <v>275077</v>
      </c>
      <c r="I16" s="158" t="s">
        <v>116</v>
      </c>
      <c r="J16" s="159" t="s">
        <v>116</v>
      </c>
    </row>
    <row r="17" spans="1:11" ht="21.75" customHeight="1">
      <c r="A17" s="253"/>
      <c r="B17" s="157" t="s">
        <v>117</v>
      </c>
      <c r="C17" s="62">
        <f>SUM(D17:H17)</f>
        <v>3691476</v>
      </c>
      <c r="D17" s="61">
        <v>1314346</v>
      </c>
      <c r="E17" s="61">
        <v>229558</v>
      </c>
      <c r="F17" s="61">
        <v>1769529</v>
      </c>
      <c r="G17" s="61">
        <v>102966</v>
      </c>
      <c r="H17" s="61">
        <v>275077</v>
      </c>
      <c r="I17" s="158" t="s">
        <v>116</v>
      </c>
      <c r="J17" s="159" t="s">
        <v>116</v>
      </c>
    </row>
    <row r="18" spans="1:11" ht="21.75" customHeight="1">
      <c r="A18" s="254"/>
      <c r="B18" s="157" t="s">
        <v>118</v>
      </c>
      <c r="C18" s="55">
        <f>C17/C16</f>
        <v>0.98004221257616186</v>
      </c>
      <c r="D18" s="55">
        <f t="shared" ref="D18:H18" si="4">D17/D16</f>
        <v>0.98166913015193946</v>
      </c>
      <c r="E18" s="55">
        <f t="shared" si="4"/>
        <v>0.98818779003194113</v>
      </c>
      <c r="F18" s="55">
        <f t="shared" si="4"/>
        <v>0.97496537125213367</v>
      </c>
      <c r="G18" s="55">
        <f t="shared" si="4"/>
        <v>0.97675874630037185</v>
      </c>
      <c r="H18" s="55">
        <f t="shared" si="4"/>
        <v>1</v>
      </c>
      <c r="I18" s="158" t="s">
        <v>116</v>
      </c>
      <c r="J18" s="159" t="s">
        <v>116</v>
      </c>
      <c r="K18" s="57"/>
    </row>
    <row r="19" spans="1:11" ht="21.75" customHeight="1">
      <c r="A19" s="252" t="s">
        <v>170</v>
      </c>
      <c r="B19" s="157" t="s">
        <v>115</v>
      </c>
      <c r="C19" s="62">
        <f>SUM(D19:H19)</f>
        <v>3920250</v>
      </c>
      <c r="D19" s="62">
        <v>1400478</v>
      </c>
      <c r="E19" s="62">
        <v>239120</v>
      </c>
      <c r="F19" s="62">
        <v>1886862</v>
      </c>
      <c r="G19" s="62">
        <v>122752</v>
      </c>
      <c r="H19" s="62">
        <v>271038</v>
      </c>
      <c r="I19" s="158" t="s">
        <v>116</v>
      </c>
      <c r="J19" s="159" t="s">
        <v>116</v>
      </c>
      <c r="K19" s="57"/>
    </row>
    <row r="20" spans="1:11" ht="21.75" customHeight="1">
      <c r="A20" s="253"/>
      <c r="B20" s="157" t="s">
        <v>117</v>
      </c>
      <c r="C20" s="62">
        <f>SUM(D20:H20)</f>
        <v>3857458</v>
      </c>
      <c r="D20" s="62">
        <v>1379353</v>
      </c>
      <c r="E20" s="62">
        <v>236464</v>
      </c>
      <c r="F20" s="62">
        <v>1850161</v>
      </c>
      <c r="G20" s="62">
        <v>120442</v>
      </c>
      <c r="H20" s="62">
        <v>271038</v>
      </c>
      <c r="I20" s="158" t="s">
        <v>116</v>
      </c>
      <c r="J20" s="159" t="s">
        <v>116</v>
      </c>
      <c r="K20" s="57"/>
    </row>
    <row r="21" spans="1:11" ht="21.75" customHeight="1">
      <c r="A21" s="254"/>
      <c r="B21" s="157" t="s">
        <v>118</v>
      </c>
      <c r="C21" s="55">
        <f>C20/C19</f>
        <v>0.98398265416746378</v>
      </c>
      <c r="D21" s="55">
        <f t="shared" ref="D21:H21" si="5">D20/D19</f>
        <v>0.98491586444056956</v>
      </c>
      <c r="E21" s="55">
        <f t="shared" si="5"/>
        <v>0.98889260622281705</v>
      </c>
      <c r="F21" s="55">
        <f t="shared" si="5"/>
        <v>0.9805491869569688</v>
      </c>
      <c r="G21" s="55">
        <f t="shared" si="5"/>
        <v>0.98118156934306566</v>
      </c>
      <c r="H21" s="55">
        <f t="shared" si="5"/>
        <v>1</v>
      </c>
      <c r="I21" s="158" t="s">
        <v>116</v>
      </c>
      <c r="J21" s="159" t="s">
        <v>116</v>
      </c>
      <c r="K21" s="57"/>
    </row>
    <row r="22" spans="1:11" ht="21.75" customHeight="1">
      <c r="A22" s="252" t="s">
        <v>171</v>
      </c>
      <c r="B22" s="157" t="s">
        <v>115</v>
      </c>
      <c r="C22" s="62">
        <f>SUM(D22:H22)</f>
        <v>4027179</v>
      </c>
      <c r="D22" s="62">
        <v>1485291</v>
      </c>
      <c r="E22" s="62">
        <v>222515</v>
      </c>
      <c r="F22" s="62">
        <v>1927555</v>
      </c>
      <c r="G22" s="62">
        <v>127840</v>
      </c>
      <c r="H22" s="62">
        <v>263978</v>
      </c>
      <c r="I22" s="158" t="s">
        <v>116</v>
      </c>
      <c r="J22" s="159" t="s">
        <v>116</v>
      </c>
      <c r="K22" s="57"/>
    </row>
    <row r="23" spans="1:11" ht="21.75" customHeight="1">
      <c r="A23" s="253"/>
      <c r="B23" s="157" t="s">
        <v>117</v>
      </c>
      <c r="C23" s="62">
        <f>SUM(D23:H23)</f>
        <v>3984152</v>
      </c>
      <c r="D23" s="62">
        <v>1470215</v>
      </c>
      <c r="E23" s="62">
        <v>220739</v>
      </c>
      <c r="F23" s="62">
        <v>1903465</v>
      </c>
      <c r="G23" s="62">
        <v>125755</v>
      </c>
      <c r="H23" s="62">
        <v>263978</v>
      </c>
      <c r="I23" s="158" t="s">
        <v>116</v>
      </c>
      <c r="J23" s="159" t="s">
        <v>116</v>
      </c>
      <c r="K23" s="57"/>
    </row>
    <row r="24" spans="1:11" ht="21.75" customHeight="1">
      <c r="A24" s="254"/>
      <c r="B24" s="162" t="s">
        <v>118</v>
      </c>
      <c r="C24" s="58">
        <f>C23/C22</f>
        <v>0.98931584615434276</v>
      </c>
      <c r="D24" s="58">
        <f t="shared" ref="D24:H24" si="6">D23/D22</f>
        <v>0.98984980047680893</v>
      </c>
      <c r="E24" s="58">
        <f t="shared" si="6"/>
        <v>0.99201851560568954</v>
      </c>
      <c r="F24" s="58">
        <f t="shared" si="6"/>
        <v>0.98750230213923862</v>
      </c>
      <c r="G24" s="58">
        <f t="shared" si="6"/>
        <v>0.98369055068836042</v>
      </c>
      <c r="H24" s="58">
        <f t="shared" si="6"/>
        <v>1</v>
      </c>
      <c r="I24" s="163" t="s">
        <v>116</v>
      </c>
      <c r="J24" s="164" t="s">
        <v>116</v>
      </c>
      <c r="K24" s="57"/>
    </row>
    <row r="25" spans="1:11" s="59" customFormat="1" ht="21" customHeight="1">
      <c r="A25" s="165" t="s">
        <v>172</v>
      </c>
      <c r="B25" s="166"/>
      <c r="C25" s="166"/>
      <c r="D25" s="166"/>
      <c r="E25" s="166"/>
      <c r="F25" s="166"/>
      <c r="G25" s="166"/>
      <c r="H25" s="166"/>
      <c r="I25" s="166"/>
      <c r="J25" s="167" t="s">
        <v>121</v>
      </c>
    </row>
  </sheetData>
  <mergeCells count="7">
    <mergeCell ref="A22:A24"/>
    <mergeCell ref="A4:A6"/>
    <mergeCell ref="A7:A9"/>
    <mergeCell ref="A10:A12"/>
    <mergeCell ref="A13:A15"/>
    <mergeCell ref="A16:A18"/>
    <mergeCell ref="A19:A21"/>
  </mergeCells>
  <phoneticPr fontId="5"/>
  <pageMargins left="0.59055118110236227" right="0.59055118110236227" top="0.59055118110236227" bottom="0.59055118110236227" header="0.31496062992125984" footer="0.31496062992125984"/>
  <pageSetup paperSize="9" firstPageNumber="176" orientation="landscape" useFirstPageNumber="1" r:id="rId1"/>
  <headerFooter alignWithMargins="0">
    <oddHeader>&amp;L&amp;10財　　政</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4" zoomScaleNormal="100" workbookViewId="0">
      <selection activeCell="A3" sqref="A3:C3"/>
    </sheetView>
  </sheetViews>
  <sheetFormatPr defaultRowHeight="14.25"/>
  <cols>
    <col min="1" max="1" width="2.375" customWidth="1"/>
    <col min="2" max="2" width="3.25" customWidth="1"/>
    <col min="3" max="3" width="21.875" customWidth="1"/>
    <col min="4" max="11" width="12.125" customWidth="1"/>
  </cols>
  <sheetData>
    <row r="1" spans="1:11" ht="25.5" customHeight="1">
      <c r="A1" s="150" t="s">
        <v>122</v>
      </c>
      <c r="B1" s="168"/>
      <c r="C1" s="168"/>
      <c r="D1" s="168"/>
      <c r="E1" s="168"/>
      <c r="F1" s="168"/>
      <c r="G1" s="168"/>
      <c r="H1" s="168"/>
      <c r="I1" s="168"/>
      <c r="J1" s="168"/>
      <c r="K1" s="169" t="s">
        <v>123</v>
      </c>
    </row>
    <row r="2" spans="1:11">
      <c r="A2" s="265" t="s">
        <v>124</v>
      </c>
      <c r="B2" s="266"/>
      <c r="C2" s="267"/>
      <c r="D2" s="255" t="s">
        <v>125</v>
      </c>
      <c r="E2" s="255" t="s">
        <v>126</v>
      </c>
      <c r="F2" s="255" t="s">
        <v>127</v>
      </c>
      <c r="G2" s="255" t="s">
        <v>128</v>
      </c>
      <c r="H2" s="255" t="s">
        <v>129</v>
      </c>
      <c r="I2" s="255" t="s">
        <v>163</v>
      </c>
      <c r="J2" s="255" t="s">
        <v>164</v>
      </c>
      <c r="K2" s="257" t="s">
        <v>165</v>
      </c>
    </row>
    <row r="3" spans="1:11">
      <c r="A3" s="259" t="s">
        <v>130</v>
      </c>
      <c r="B3" s="260"/>
      <c r="C3" s="261"/>
      <c r="D3" s="256"/>
      <c r="E3" s="256"/>
      <c r="F3" s="256"/>
      <c r="G3" s="256"/>
      <c r="H3" s="256"/>
      <c r="I3" s="256"/>
      <c r="J3" s="256"/>
      <c r="K3" s="258"/>
    </row>
    <row r="4" spans="1:11" ht="26.1" customHeight="1">
      <c r="A4" s="262">
        <v>1</v>
      </c>
      <c r="B4" s="262" t="s">
        <v>131</v>
      </c>
      <c r="C4" s="262"/>
      <c r="D4" s="170">
        <v>9091331</v>
      </c>
      <c r="E4" s="171">
        <v>9326476</v>
      </c>
      <c r="F4" s="63">
        <v>9558093</v>
      </c>
      <c r="G4" s="64">
        <v>10190836</v>
      </c>
      <c r="H4" s="65">
        <v>10662974</v>
      </c>
      <c r="I4" s="63">
        <v>11374609</v>
      </c>
      <c r="J4" s="64">
        <v>11433365</v>
      </c>
      <c r="K4" s="65">
        <v>11400153</v>
      </c>
    </row>
    <row r="5" spans="1:11" ht="26.1" customHeight="1">
      <c r="A5" s="262"/>
      <c r="B5" s="263" t="s">
        <v>132</v>
      </c>
      <c r="C5" s="172" t="s">
        <v>133</v>
      </c>
      <c r="D5" s="173">
        <f>D4-D6</f>
        <v>9059272</v>
      </c>
      <c r="E5" s="173">
        <f>E4-E6</f>
        <v>9304379</v>
      </c>
      <c r="F5" s="66">
        <f t="shared" ref="F5:K5" si="0">F4-F6</f>
        <v>9542297</v>
      </c>
      <c r="G5" s="67">
        <f t="shared" si="0"/>
        <v>10177562</v>
      </c>
      <c r="H5" s="67">
        <f t="shared" si="0"/>
        <v>10652266</v>
      </c>
      <c r="I5" s="66">
        <f t="shared" si="0"/>
        <v>11366510</v>
      </c>
      <c r="J5" s="67">
        <f t="shared" si="0"/>
        <v>11427920</v>
      </c>
      <c r="K5" s="67">
        <f t="shared" si="0"/>
        <v>11397408</v>
      </c>
    </row>
    <row r="6" spans="1:11" ht="26.1" customHeight="1">
      <c r="A6" s="262"/>
      <c r="B6" s="264"/>
      <c r="C6" s="172" t="s">
        <v>134</v>
      </c>
      <c r="D6" s="173">
        <v>32059</v>
      </c>
      <c r="E6" s="173">
        <v>22097</v>
      </c>
      <c r="F6" s="66">
        <v>15796</v>
      </c>
      <c r="G6" s="67">
        <v>13274</v>
      </c>
      <c r="H6" s="67">
        <v>10708</v>
      </c>
      <c r="I6" s="66">
        <v>8099</v>
      </c>
      <c r="J6" s="67">
        <v>5445</v>
      </c>
      <c r="K6" s="67">
        <v>2745</v>
      </c>
    </row>
    <row r="7" spans="1:11" ht="26.1" customHeight="1">
      <c r="A7" s="262">
        <v>2</v>
      </c>
      <c r="B7" s="262" t="s">
        <v>135</v>
      </c>
      <c r="C7" s="262"/>
      <c r="D7" s="173">
        <f>SUM(D8:D9)</f>
        <v>1875281</v>
      </c>
      <c r="E7" s="173">
        <f>SUM(E8:E9)</f>
        <v>1657376</v>
      </c>
      <c r="F7" s="66">
        <f t="shared" ref="F7:K7" si="1">SUM(F8:F9)</f>
        <v>1443595</v>
      </c>
      <c r="G7" s="67">
        <f t="shared" si="1"/>
        <v>1235068</v>
      </c>
      <c r="H7" s="67">
        <f t="shared" si="1"/>
        <v>1044813</v>
      </c>
      <c r="I7" s="66">
        <f t="shared" si="1"/>
        <v>873204</v>
      </c>
      <c r="J7" s="67">
        <f t="shared" si="1"/>
        <v>707861</v>
      </c>
      <c r="K7" s="67">
        <f t="shared" si="1"/>
        <v>572133</v>
      </c>
    </row>
    <row r="8" spans="1:11" ht="26.1" customHeight="1">
      <c r="A8" s="262"/>
      <c r="B8" s="263" t="s">
        <v>136</v>
      </c>
      <c r="C8" s="172" t="s">
        <v>137</v>
      </c>
      <c r="D8" s="173">
        <v>78799</v>
      </c>
      <c r="E8" s="173">
        <v>69854</v>
      </c>
      <c r="F8" s="66">
        <v>60773</v>
      </c>
      <c r="G8" s="67">
        <v>51554</v>
      </c>
      <c r="H8" s="67">
        <v>42196</v>
      </c>
      <c r="I8" s="66">
        <v>32694</v>
      </c>
      <c r="J8" s="67">
        <v>23049</v>
      </c>
      <c r="K8" s="67">
        <v>17187</v>
      </c>
    </row>
    <row r="9" spans="1:11" ht="26.1" customHeight="1">
      <c r="A9" s="262"/>
      <c r="B9" s="263"/>
      <c r="C9" s="172" t="s">
        <v>138</v>
      </c>
      <c r="D9" s="173">
        <v>1796482</v>
      </c>
      <c r="E9" s="173">
        <v>1587522</v>
      </c>
      <c r="F9" s="66">
        <v>1382822</v>
      </c>
      <c r="G9" s="67">
        <v>1183514</v>
      </c>
      <c r="H9" s="67">
        <v>1002617</v>
      </c>
      <c r="I9" s="66">
        <v>840510</v>
      </c>
      <c r="J9" s="67">
        <v>684812</v>
      </c>
      <c r="K9" s="67">
        <v>554946</v>
      </c>
    </row>
    <row r="10" spans="1:11" ht="26.1" customHeight="1">
      <c r="A10" s="174">
        <v>3</v>
      </c>
      <c r="B10" s="268" t="s">
        <v>139</v>
      </c>
      <c r="C10" s="269"/>
      <c r="D10" s="173">
        <v>1142452</v>
      </c>
      <c r="E10" s="173">
        <v>1498872</v>
      </c>
      <c r="F10" s="66">
        <v>1935733</v>
      </c>
      <c r="G10" s="67">
        <v>2058717</v>
      </c>
      <c r="H10" s="67">
        <v>2101945</v>
      </c>
      <c r="I10" s="66">
        <v>2026005</v>
      </c>
      <c r="J10" s="67">
        <v>1930389</v>
      </c>
      <c r="K10" s="67">
        <v>1822460</v>
      </c>
    </row>
    <row r="11" spans="1:11" ht="26.1" customHeight="1">
      <c r="A11" s="174">
        <v>4</v>
      </c>
      <c r="B11" s="268" t="s">
        <v>140</v>
      </c>
      <c r="C11" s="269"/>
      <c r="D11" s="175">
        <v>90400</v>
      </c>
      <c r="E11" s="173">
        <v>90400</v>
      </c>
      <c r="F11" s="68">
        <v>90400</v>
      </c>
      <c r="G11" s="69">
        <v>90400</v>
      </c>
      <c r="H11" s="67">
        <v>83623</v>
      </c>
      <c r="I11" s="68">
        <v>76847</v>
      </c>
      <c r="J11" s="69">
        <v>70070</v>
      </c>
      <c r="K11" s="67">
        <v>63293</v>
      </c>
    </row>
    <row r="12" spans="1:11" ht="26.1" customHeight="1">
      <c r="A12" s="174">
        <v>5</v>
      </c>
      <c r="B12" s="268" t="s">
        <v>141</v>
      </c>
      <c r="C12" s="269"/>
      <c r="D12" s="175">
        <v>244540</v>
      </c>
      <c r="E12" s="173">
        <v>190196</v>
      </c>
      <c r="F12" s="68">
        <v>135852</v>
      </c>
      <c r="G12" s="69">
        <v>81508</v>
      </c>
      <c r="H12" s="67">
        <v>27164</v>
      </c>
      <c r="I12" s="69" t="s">
        <v>166</v>
      </c>
      <c r="J12" s="69" t="s">
        <v>166</v>
      </c>
      <c r="K12" s="69" t="s">
        <v>166</v>
      </c>
    </row>
    <row r="13" spans="1:11" ht="26.1" customHeight="1">
      <c r="A13" s="174">
        <v>6</v>
      </c>
      <c r="B13" s="268" t="s">
        <v>142</v>
      </c>
      <c r="C13" s="269"/>
      <c r="D13" s="173">
        <v>343414</v>
      </c>
      <c r="E13" s="173">
        <v>316058</v>
      </c>
      <c r="F13" s="66">
        <v>290650</v>
      </c>
      <c r="G13" s="67">
        <v>267164</v>
      </c>
      <c r="H13" s="67">
        <v>243057</v>
      </c>
      <c r="I13" s="66">
        <v>218773</v>
      </c>
      <c r="J13" s="67">
        <v>196311</v>
      </c>
      <c r="K13" s="67">
        <v>171668</v>
      </c>
    </row>
    <row r="14" spans="1:11" ht="26.1" customHeight="1">
      <c r="A14" s="174">
        <v>7</v>
      </c>
      <c r="B14" s="268" t="s">
        <v>143</v>
      </c>
      <c r="C14" s="269"/>
      <c r="D14" s="175" t="s">
        <v>166</v>
      </c>
      <c r="E14" s="175" t="s">
        <v>144</v>
      </c>
      <c r="F14" s="68" t="s">
        <v>166</v>
      </c>
      <c r="G14" s="69" t="s">
        <v>166</v>
      </c>
      <c r="H14" s="69" t="s">
        <v>166</v>
      </c>
      <c r="I14" s="69" t="s">
        <v>166</v>
      </c>
      <c r="J14" s="69" t="s">
        <v>166</v>
      </c>
      <c r="K14" s="69" t="s">
        <v>166</v>
      </c>
    </row>
    <row r="15" spans="1:11" ht="26.1" customHeight="1">
      <c r="A15" s="174">
        <v>8</v>
      </c>
      <c r="B15" s="268" t="s">
        <v>145</v>
      </c>
      <c r="C15" s="269"/>
      <c r="D15" s="175" t="s">
        <v>166</v>
      </c>
      <c r="E15" s="175" t="s">
        <v>144</v>
      </c>
      <c r="F15" s="68" t="s">
        <v>166</v>
      </c>
      <c r="G15" s="69" t="s">
        <v>166</v>
      </c>
      <c r="H15" s="69" t="s">
        <v>144</v>
      </c>
      <c r="I15" s="69" t="s">
        <v>166</v>
      </c>
      <c r="J15" s="69" t="s">
        <v>166</v>
      </c>
      <c r="K15" s="69" t="s">
        <v>166</v>
      </c>
    </row>
    <row r="16" spans="1:11" ht="26.1" customHeight="1">
      <c r="A16" s="174">
        <v>9</v>
      </c>
      <c r="B16" s="268" t="s">
        <v>146</v>
      </c>
      <c r="C16" s="269"/>
      <c r="D16" s="175" t="s">
        <v>166</v>
      </c>
      <c r="E16" s="175" t="s">
        <v>144</v>
      </c>
      <c r="F16" s="68" t="s">
        <v>166</v>
      </c>
      <c r="G16" s="69" t="s">
        <v>166</v>
      </c>
      <c r="H16" s="69" t="s">
        <v>144</v>
      </c>
      <c r="I16" s="69" t="s">
        <v>166</v>
      </c>
      <c r="J16" s="69" t="s">
        <v>166</v>
      </c>
      <c r="K16" s="69" t="s">
        <v>166</v>
      </c>
    </row>
    <row r="17" spans="1:11" ht="26.1" customHeight="1">
      <c r="A17" s="174">
        <v>10</v>
      </c>
      <c r="B17" s="268" t="s">
        <v>147</v>
      </c>
      <c r="C17" s="269"/>
      <c r="D17" s="173">
        <v>233415</v>
      </c>
      <c r="E17" s="173">
        <v>198963</v>
      </c>
      <c r="F17" s="66">
        <v>164202</v>
      </c>
      <c r="G17" s="67">
        <v>132611</v>
      </c>
      <c r="H17" s="67">
        <v>101290</v>
      </c>
      <c r="I17" s="66">
        <v>70167</v>
      </c>
      <c r="J17" s="67">
        <v>45663</v>
      </c>
      <c r="K17" s="67">
        <v>25813</v>
      </c>
    </row>
    <row r="18" spans="1:11" ht="26.1" customHeight="1">
      <c r="A18" s="174">
        <v>11</v>
      </c>
      <c r="B18" s="268" t="s">
        <v>148</v>
      </c>
      <c r="C18" s="269"/>
      <c r="D18" s="175" t="s">
        <v>166</v>
      </c>
      <c r="E18" s="175" t="s">
        <v>166</v>
      </c>
      <c r="F18" s="68" t="s">
        <v>166</v>
      </c>
      <c r="G18" s="69" t="s">
        <v>166</v>
      </c>
      <c r="H18" s="69" t="s">
        <v>144</v>
      </c>
      <c r="I18" s="69" t="s">
        <v>166</v>
      </c>
      <c r="J18" s="69" t="s">
        <v>166</v>
      </c>
      <c r="K18" s="69" t="s">
        <v>166</v>
      </c>
    </row>
    <row r="19" spans="1:11" ht="26.1" customHeight="1">
      <c r="A19" s="174">
        <v>12</v>
      </c>
      <c r="B19" s="268" t="s">
        <v>149</v>
      </c>
      <c r="C19" s="269"/>
      <c r="D19" s="176">
        <v>30081</v>
      </c>
      <c r="E19" s="176">
        <v>25543</v>
      </c>
      <c r="F19" s="70">
        <v>20946</v>
      </c>
      <c r="G19" s="71">
        <v>16288</v>
      </c>
      <c r="H19" s="71">
        <v>11907</v>
      </c>
      <c r="I19" s="70">
        <v>7467</v>
      </c>
      <c r="J19" s="71">
        <v>2967</v>
      </c>
      <c r="K19" s="71">
        <v>739</v>
      </c>
    </row>
    <row r="20" spans="1:11" ht="26.1" customHeight="1">
      <c r="A20" s="262" t="s">
        <v>150</v>
      </c>
      <c r="B20" s="262"/>
      <c r="C20" s="262"/>
      <c r="D20" s="177">
        <v>11666525</v>
      </c>
      <c r="E20" s="178">
        <v>11987422</v>
      </c>
      <c r="F20" s="178">
        <f>SUM(F4,F7,F10:F19)</f>
        <v>13639471</v>
      </c>
      <c r="G20" s="179">
        <f>SUM(G4,G7,G10:G19)</f>
        <v>14072592</v>
      </c>
      <c r="H20" s="180">
        <f>SUM(H4,H7,H10:H19)</f>
        <v>14276773</v>
      </c>
      <c r="I20" s="178">
        <f t="shared" ref="I20:K20" si="2">SUM(I4,I7,I10:I19)</f>
        <v>14647072</v>
      </c>
      <c r="J20" s="178">
        <f t="shared" si="2"/>
        <v>14386626</v>
      </c>
      <c r="K20" s="178">
        <f t="shared" si="2"/>
        <v>14056259</v>
      </c>
    </row>
    <row r="21" spans="1:11" ht="18.75" customHeight="1">
      <c r="A21" s="181" t="s">
        <v>151</v>
      </c>
      <c r="B21" s="182"/>
      <c r="C21" s="182"/>
      <c r="D21" s="182"/>
      <c r="E21" s="182"/>
      <c r="F21" s="182"/>
      <c r="G21" s="182"/>
      <c r="H21" s="182"/>
      <c r="I21" s="182"/>
      <c r="J21" s="182"/>
      <c r="K21" s="183" t="s">
        <v>152</v>
      </c>
    </row>
    <row r="22" spans="1:11" ht="15" customHeight="1">
      <c r="A22" s="184"/>
      <c r="B22" s="185" t="s">
        <v>153</v>
      </c>
      <c r="C22" s="184"/>
      <c r="D22" s="184"/>
      <c r="E22" s="184"/>
      <c r="F22" s="184"/>
      <c r="G22" s="184"/>
      <c r="H22" s="184"/>
      <c r="I22" s="184"/>
      <c r="J22" s="184"/>
      <c r="K22" s="184"/>
    </row>
    <row r="23" spans="1:11" ht="15" customHeight="1">
      <c r="A23" s="185" t="s">
        <v>154</v>
      </c>
      <c r="B23" s="184"/>
      <c r="C23" s="184"/>
      <c r="D23" s="184"/>
      <c r="E23" s="184"/>
      <c r="F23" s="184"/>
      <c r="G23" s="184"/>
      <c r="H23" s="184"/>
      <c r="I23" s="184"/>
      <c r="J23" s="184"/>
      <c r="K23" s="184"/>
    </row>
  </sheetData>
  <mergeCells count="27">
    <mergeCell ref="B8:B9"/>
    <mergeCell ref="B10:C10"/>
    <mergeCell ref="B11:C11"/>
    <mergeCell ref="B19:C19"/>
    <mergeCell ref="A20:C20"/>
    <mergeCell ref="B13:C13"/>
    <mergeCell ref="B14:C14"/>
    <mergeCell ref="B15:C15"/>
    <mergeCell ref="B16:C16"/>
    <mergeCell ref="B17:C17"/>
    <mergeCell ref="B18:C18"/>
    <mergeCell ref="B12:C12"/>
    <mergeCell ref="A7:A9"/>
    <mergeCell ref="B7:C7"/>
    <mergeCell ref="I2:I3"/>
    <mergeCell ref="J2:J3"/>
    <mergeCell ref="K2:K3"/>
    <mergeCell ref="A3:C3"/>
    <mergeCell ref="A4:A6"/>
    <mergeCell ref="B4:C4"/>
    <mergeCell ref="B5:B6"/>
    <mergeCell ref="A2:C2"/>
    <mergeCell ref="D2:D3"/>
    <mergeCell ref="E2:E3"/>
    <mergeCell ref="F2:F3"/>
    <mergeCell ref="G2:G3"/>
    <mergeCell ref="H2:H3"/>
  </mergeCells>
  <phoneticPr fontId="5"/>
  <pageMargins left="0.59055118110236227" right="0.59055118110236227" top="0.59055118110236227" bottom="0.59055118110236227" header="0.31496062992125984" footer="0.31496062992125984"/>
  <pageSetup paperSize="9" firstPageNumber="177" orientation="landscape" useFirstPageNumber="1" r:id="rId1"/>
  <headerFooter alignWithMargins="0">
    <oddHeader>&amp;R&amp;11財政</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169</vt:lpstr>
      <vt:lpstr>170</vt:lpstr>
      <vt:lpstr>171</vt:lpstr>
      <vt:lpstr>172</vt:lpstr>
      <vt:lpstr>173</vt:lpstr>
      <vt:lpstr>174</vt:lpstr>
      <vt:lpstr>175</vt:lpstr>
      <vt:lpstr>176</vt:lpstr>
      <vt:lpstr>177</vt:lpstr>
      <vt:lpstr>'169'!Print_Area</vt:lpstr>
      <vt:lpstr>'170'!Print_Area</vt:lpstr>
      <vt:lpstr>'171'!Print_Area</vt:lpstr>
      <vt:lpstr>'172'!Print_Area</vt:lpstr>
      <vt:lpstr>'173'!Print_Area</vt:lpstr>
      <vt:lpstr>'174'!Print_Area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S00350</cp:lastModifiedBy>
  <cp:lastPrinted>2019-03-22T02:29:10Z</cp:lastPrinted>
  <dcterms:created xsi:type="dcterms:W3CDTF">1997-11-14T01:13:21Z</dcterms:created>
  <dcterms:modified xsi:type="dcterms:W3CDTF">2021-03-22T11:58:40Z</dcterms:modified>
</cp:coreProperties>
</file>