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higenet-fsv\UserDesktop$\S00350\デスクトップ\統計はえばるH30\"/>
    </mc:Choice>
  </mc:AlternateContent>
  <bookViews>
    <workbookView xWindow="2415" yWindow="300" windowWidth="12255" windowHeight="9315"/>
  </bookViews>
  <sheets>
    <sheet name="153" sheetId="35" r:id="rId1"/>
    <sheet name="154" sheetId="41" r:id="rId2"/>
    <sheet name="155" sheetId="52" r:id="rId3"/>
    <sheet name="156" sheetId="53" r:id="rId4"/>
    <sheet name="157" sheetId="54" r:id="rId5"/>
    <sheet name="158" sheetId="55" r:id="rId6"/>
    <sheet name="159" sheetId="56" r:id="rId7"/>
    <sheet name="160" sheetId="57" r:id="rId8"/>
    <sheet name="161" sheetId="59" r:id="rId9"/>
    <sheet name="162" sheetId="58" r:id="rId10"/>
    <sheet name="163" sheetId="50" r:id="rId11"/>
    <sheet name="164" sheetId="51" r:id="rId12"/>
  </sheets>
  <definedNames>
    <definedName name="_xlnm.Print_Area" localSheetId="0">'153'!$A$1:$I$57</definedName>
    <definedName name="_xlnm.Print_Area" localSheetId="1">'154'!$A$1:$I$58</definedName>
    <definedName name="_xlnm.Print_Area" localSheetId="2">'155'!$A$1:$J$40</definedName>
    <definedName name="_xlnm.Print_Area" localSheetId="8">'161'!$A$1:$W$61</definedName>
    <definedName name="_xlnm.Print_Area" localSheetId="10">'163'!$A$1:$J$32</definedName>
  </definedNames>
  <calcPr calcId="162913"/>
</workbook>
</file>

<file path=xl/calcChain.xml><?xml version="1.0" encoding="utf-8"?>
<calcChain xmlns="http://schemas.openxmlformats.org/spreadsheetml/2006/main">
  <c r="T26" i="59" l="1"/>
  <c r="P26" i="59"/>
  <c r="L26" i="59"/>
  <c r="H26" i="59"/>
  <c r="T52" i="59" l="1"/>
  <c r="P52" i="59"/>
  <c r="L52" i="59"/>
  <c r="H52" i="59"/>
  <c r="D52" i="59"/>
  <c r="T34" i="59"/>
  <c r="T60" i="59" s="1"/>
  <c r="P34" i="59"/>
  <c r="P60" i="59" s="1"/>
  <c r="L34" i="59"/>
  <c r="L60" i="59" s="1"/>
  <c r="H34" i="59"/>
  <c r="D34" i="59"/>
  <c r="D26" i="59"/>
  <c r="D60" i="59" l="1"/>
  <c r="H60" i="59"/>
  <c r="R42" i="51"/>
  <c r="R41" i="51"/>
  <c r="R40" i="51"/>
  <c r="R39" i="51"/>
  <c r="R38" i="51"/>
  <c r="N32" i="51"/>
  <c r="M32" i="51"/>
  <c r="L32" i="51"/>
  <c r="K32" i="51"/>
  <c r="J32" i="51"/>
  <c r="I32" i="51"/>
  <c r="H32" i="51"/>
  <c r="F31" i="51"/>
  <c r="S32" i="51" s="1"/>
  <c r="F29" i="51"/>
  <c r="G30" i="51" s="1"/>
  <c r="F27" i="51"/>
  <c r="R28" i="51" s="1"/>
  <c r="S26" i="51"/>
  <c r="R26" i="51"/>
  <c r="Q26" i="51"/>
  <c r="P26" i="51"/>
  <c r="O26" i="51"/>
  <c r="N26" i="51"/>
  <c r="M26" i="51"/>
  <c r="L26" i="51"/>
  <c r="K26" i="51"/>
  <c r="J26" i="51"/>
  <c r="I26" i="51"/>
  <c r="H26" i="51"/>
  <c r="G26" i="51"/>
  <c r="F26" i="51" s="1"/>
  <c r="F25" i="51"/>
  <c r="F23" i="51"/>
  <c r="P24" i="51" s="1"/>
  <c r="O17" i="51"/>
  <c r="M17" i="51"/>
  <c r="O16" i="51"/>
  <c r="M16" i="51"/>
  <c r="O15" i="51"/>
  <c r="M15" i="51"/>
  <c r="O14" i="51"/>
  <c r="M14" i="51"/>
  <c r="O13" i="51"/>
  <c r="M13" i="51"/>
  <c r="O12" i="51"/>
  <c r="M12" i="51"/>
  <c r="O11" i="51"/>
  <c r="M11" i="51"/>
  <c r="O10" i="51"/>
  <c r="M10" i="51"/>
  <c r="O9" i="51"/>
  <c r="M9" i="51"/>
  <c r="O8" i="51"/>
  <c r="M8" i="51"/>
  <c r="S19" i="57"/>
  <c r="P19" i="57"/>
  <c r="M19" i="57"/>
  <c r="J19" i="57"/>
  <c r="G19" i="57"/>
  <c r="T19" i="57" s="1"/>
  <c r="D19" i="57"/>
  <c r="S18" i="57"/>
  <c r="P18" i="57"/>
  <c r="M18" i="57"/>
  <c r="J18" i="57"/>
  <c r="G18" i="57"/>
  <c r="T18" i="57" s="1"/>
  <c r="D18" i="57"/>
  <c r="T17" i="57"/>
  <c r="S17" i="57"/>
  <c r="P17" i="57"/>
  <c r="M17" i="57"/>
  <c r="J17" i="57"/>
  <c r="G17" i="57"/>
  <c r="D17" i="57"/>
  <c r="S16" i="57"/>
  <c r="P16" i="57"/>
  <c r="O16" i="57"/>
  <c r="N16" i="57"/>
  <c r="M16" i="57"/>
  <c r="J16" i="57"/>
  <c r="F16" i="57"/>
  <c r="E16" i="57"/>
  <c r="G16" i="57" s="1"/>
  <c r="C16" i="57"/>
  <c r="B16" i="57"/>
  <c r="D16" i="57" s="1"/>
  <c r="S15" i="57"/>
  <c r="O15" i="57"/>
  <c r="P15" i="57" s="1"/>
  <c r="N15" i="57"/>
  <c r="M15" i="57"/>
  <c r="I15" i="57"/>
  <c r="H15" i="57"/>
  <c r="J15" i="57" s="1"/>
  <c r="F15" i="57"/>
  <c r="C15" i="57" s="1"/>
  <c r="E15" i="57"/>
  <c r="B15" i="57" s="1"/>
  <c r="S14" i="57"/>
  <c r="O14" i="57"/>
  <c r="N14" i="57"/>
  <c r="P14" i="57" s="1"/>
  <c r="M14" i="57"/>
  <c r="H14" i="57"/>
  <c r="J14" i="57" s="1"/>
  <c r="F14" i="57"/>
  <c r="C14" i="57" s="1"/>
  <c r="E14" i="57"/>
  <c r="B14" i="57" s="1"/>
  <c r="G13" i="57"/>
  <c r="D13" i="57"/>
  <c r="G12" i="57"/>
  <c r="T12" i="57" s="1"/>
  <c r="D12" i="57"/>
  <c r="G11" i="57"/>
  <c r="D11" i="57"/>
  <c r="T11" i="57" s="1"/>
  <c r="G10" i="57"/>
  <c r="T10" i="57" s="1"/>
  <c r="D10" i="57"/>
  <c r="G9" i="57"/>
  <c r="T9" i="57" s="1"/>
  <c r="D9" i="57"/>
  <c r="P8" i="57"/>
  <c r="G8" i="57"/>
  <c r="T8" i="57" s="1"/>
  <c r="D8" i="57"/>
  <c r="P7" i="57"/>
  <c r="M7" i="57"/>
  <c r="J7" i="57"/>
  <c r="G7" i="57"/>
  <c r="T7" i="57" s="1"/>
  <c r="D7" i="57"/>
  <c r="P6" i="57"/>
  <c r="M6" i="57"/>
  <c r="J6" i="57"/>
  <c r="G6" i="57"/>
  <c r="T6" i="57" s="1"/>
  <c r="D6" i="57"/>
  <c r="P5" i="57"/>
  <c r="M5" i="57"/>
  <c r="J5" i="57"/>
  <c r="G5" i="57"/>
  <c r="D5" i="57"/>
  <c r="M25" i="56"/>
  <c r="L25" i="56"/>
  <c r="N25" i="56" s="1"/>
  <c r="J25" i="56"/>
  <c r="I25" i="56"/>
  <c r="K25" i="56" s="1"/>
  <c r="G25" i="56"/>
  <c r="F25" i="56"/>
  <c r="H25" i="56" s="1"/>
  <c r="D25" i="56"/>
  <c r="C25" i="56"/>
  <c r="E25" i="56" s="1"/>
  <c r="N24" i="56"/>
  <c r="K24" i="56"/>
  <c r="H24" i="56"/>
  <c r="E24" i="56"/>
  <c r="N23" i="56"/>
  <c r="K23" i="56"/>
  <c r="H23" i="56"/>
  <c r="E23" i="56"/>
  <c r="M22" i="56"/>
  <c r="L22" i="56"/>
  <c r="N22" i="56" s="1"/>
  <c r="J22" i="56"/>
  <c r="I22" i="56"/>
  <c r="K22" i="56" s="1"/>
  <c r="G22" i="56"/>
  <c r="H22" i="56" s="1"/>
  <c r="F22" i="56"/>
  <c r="D22" i="56"/>
  <c r="C22" i="56"/>
  <c r="E22" i="56" s="1"/>
  <c r="N21" i="56"/>
  <c r="K21" i="56"/>
  <c r="H21" i="56"/>
  <c r="E21" i="56"/>
  <c r="N20" i="56"/>
  <c r="K20" i="56"/>
  <c r="H20" i="56"/>
  <c r="E20" i="56"/>
  <c r="M19" i="56"/>
  <c r="L19" i="56"/>
  <c r="N19" i="56" s="1"/>
  <c r="J19" i="56"/>
  <c r="I19" i="56"/>
  <c r="K19" i="56" s="1"/>
  <c r="G19" i="56"/>
  <c r="F19" i="56"/>
  <c r="H19" i="56" s="1"/>
  <c r="D19" i="56"/>
  <c r="C19" i="56"/>
  <c r="E19" i="56" s="1"/>
  <c r="N18" i="56"/>
  <c r="K18" i="56"/>
  <c r="H18" i="56"/>
  <c r="E18" i="56"/>
  <c r="N17" i="56"/>
  <c r="K17" i="56"/>
  <c r="H17" i="56"/>
  <c r="E17" i="56"/>
  <c r="M16" i="56"/>
  <c r="L16" i="56"/>
  <c r="J16" i="56"/>
  <c r="I16" i="56"/>
  <c r="G16" i="56"/>
  <c r="F16" i="56"/>
  <c r="N15" i="56"/>
  <c r="K15" i="56"/>
  <c r="H15" i="56"/>
  <c r="D15" i="56"/>
  <c r="C15" i="56"/>
  <c r="C16" i="56" s="1"/>
  <c r="N14" i="56"/>
  <c r="N16" i="56" s="1"/>
  <c r="K14" i="56"/>
  <c r="K16" i="56" s="1"/>
  <c r="H14" i="56"/>
  <c r="H16" i="56" s="1"/>
  <c r="E14" i="56"/>
  <c r="D14" i="56"/>
  <c r="C14" i="56"/>
  <c r="M13" i="56"/>
  <c r="L13" i="56"/>
  <c r="J13" i="56"/>
  <c r="I13" i="56"/>
  <c r="G13" i="56"/>
  <c r="F13" i="56"/>
  <c r="N12" i="56"/>
  <c r="K12" i="56"/>
  <c r="H12" i="56"/>
  <c r="D12" i="56"/>
  <c r="C12" i="56"/>
  <c r="E12" i="56" s="1"/>
  <c r="N11" i="56"/>
  <c r="K11" i="56"/>
  <c r="K13" i="56" s="1"/>
  <c r="H11" i="56"/>
  <c r="H13" i="56" s="1"/>
  <c r="D11" i="56"/>
  <c r="C11" i="56"/>
  <c r="M10" i="56"/>
  <c r="L10" i="56"/>
  <c r="J10" i="56"/>
  <c r="I10" i="56"/>
  <c r="G10" i="56"/>
  <c r="F10" i="56"/>
  <c r="N9" i="56"/>
  <c r="K9" i="56"/>
  <c r="H9" i="56"/>
  <c r="D9" i="56"/>
  <c r="C9" i="56"/>
  <c r="E9" i="56" s="1"/>
  <c r="N8" i="56"/>
  <c r="N10" i="56" s="1"/>
  <c r="K8" i="56"/>
  <c r="K10" i="56" s="1"/>
  <c r="H8" i="56"/>
  <c r="H10" i="56" s="1"/>
  <c r="D8" i="56"/>
  <c r="D10" i="56" s="1"/>
  <c r="C8" i="56"/>
  <c r="E8" i="56" s="1"/>
  <c r="E10" i="56" s="1"/>
  <c r="M7" i="56"/>
  <c r="L7" i="56"/>
  <c r="K7" i="56"/>
  <c r="J7" i="56"/>
  <c r="I7" i="56"/>
  <c r="G7" i="56"/>
  <c r="F7" i="56"/>
  <c r="D7" i="56"/>
  <c r="C7" i="56"/>
  <c r="N6" i="56"/>
  <c r="K6" i="56"/>
  <c r="H6" i="56"/>
  <c r="E6" i="56"/>
  <c r="N5" i="56"/>
  <c r="N7" i="56" s="1"/>
  <c r="K5" i="56"/>
  <c r="H5" i="56"/>
  <c r="H7" i="56" s="1"/>
  <c r="E5" i="56"/>
  <c r="E7" i="56" s="1"/>
  <c r="I25" i="55"/>
  <c r="H25" i="55"/>
  <c r="F25" i="55"/>
  <c r="D25" i="55"/>
  <c r="C25" i="55"/>
  <c r="J24" i="55"/>
  <c r="E24" i="55"/>
  <c r="G24" i="55" s="1"/>
  <c r="J23" i="55"/>
  <c r="J25" i="55" s="1"/>
  <c r="E23" i="55"/>
  <c r="E25" i="55" s="1"/>
  <c r="G25" i="55" s="1"/>
  <c r="I22" i="55"/>
  <c r="H22" i="55"/>
  <c r="F22" i="55"/>
  <c r="D22" i="55"/>
  <c r="C22" i="55"/>
  <c r="J21" i="55"/>
  <c r="E21" i="55"/>
  <c r="G21" i="55" s="1"/>
  <c r="J20" i="55"/>
  <c r="J22" i="55" s="1"/>
  <c r="E20" i="55"/>
  <c r="E22" i="55" s="1"/>
  <c r="G22" i="55" s="1"/>
  <c r="I19" i="55"/>
  <c r="H19" i="55"/>
  <c r="F19" i="55"/>
  <c r="D19" i="55"/>
  <c r="C19" i="55"/>
  <c r="J18" i="55"/>
  <c r="E18" i="55"/>
  <c r="G18" i="55" s="1"/>
  <c r="J17" i="55"/>
  <c r="J19" i="55" s="1"/>
  <c r="G17" i="55"/>
  <c r="E17" i="55"/>
  <c r="I16" i="55"/>
  <c r="H16" i="55"/>
  <c r="F16" i="55"/>
  <c r="D16" i="55"/>
  <c r="C16" i="55"/>
  <c r="J15" i="55"/>
  <c r="E15" i="55"/>
  <c r="G15" i="55" s="1"/>
  <c r="J14" i="55"/>
  <c r="J16" i="55" s="1"/>
  <c r="E14" i="55"/>
  <c r="G14" i="55" s="1"/>
  <c r="I13" i="55"/>
  <c r="H13" i="55"/>
  <c r="F13" i="55"/>
  <c r="D13" i="55"/>
  <c r="C13" i="55"/>
  <c r="J12" i="55"/>
  <c r="E12" i="55"/>
  <c r="G12" i="55" s="1"/>
  <c r="J11" i="55"/>
  <c r="J13" i="55" s="1"/>
  <c r="E11" i="55"/>
  <c r="E13" i="55" s="1"/>
  <c r="G13" i="55" s="1"/>
  <c r="I10" i="55"/>
  <c r="H10" i="55"/>
  <c r="F10" i="55"/>
  <c r="D10" i="55"/>
  <c r="C10" i="55"/>
  <c r="J9" i="55"/>
  <c r="E9" i="55"/>
  <c r="G9" i="55" s="1"/>
  <c r="J8" i="55"/>
  <c r="J10" i="55" s="1"/>
  <c r="E8" i="55"/>
  <c r="E10" i="55" s="1"/>
  <c r="G10" i="55" s="1"/>
  <c r="I7" i="55"/>
  <c r="H7" i="55"/>
  <c r="F7" i="55"/>
  <c r="D7" i="55"/>
  <c r="C7" i="55"/>
  <c r="J6" i="55"/>
  <c r="J7" i="55" s="1"/>
  <c r="G6" i="55"/>
  <c r="E6" i="55"/>
  <c r="J5" i="55"/>
  <c r="G5" i="55"/>
  <c r="E5" i="55"/>
  <c r="V24" i="54"/>
  <c r="U24" i="54"/>
  <c r="S24" i="54"/>
  <c r="R24" i="54"/>
  <c r="T24" i="54" s="1"/>
  <c r="P24" i="54"/>
  <c r="O24" i="54"/>
  <c r="Q24" i="54" s="1"/>
  <c r="M24" i="54"/>
  <c r="L24" i="54"/>
  <c r="N24" i="54" s="1"/>
  <c r="J24" i="54"/>
  <c r="K24" i="54" s="1"/>
  <c r="I24" i="54"/>
  <c r="G24" i="54"/>
  <c r="F24" i="54"/>
  <c r="D24" i="54"/>
  <c r="C24" i="54"/>
  <c r="E24" i="54" s="1"/>
  <c r="W23" i="54"/>
  <c r="T23" i="54"/>
  <c r="Q23" i="54"/>
  <c r="N23" i="54"/>
  <c r="K23" i="54"/>
  <c r="H23" i="54"/>
  <c r="E23" i="54"/>
  <c r="W22" i="54"/>
  <c r="T22" i="54"/>
  <c r="Q22" i="54"/>
  <c r="N22" i="54"/>
  <c r="K22" i="54"/>
  <c r="H22" i="54"/>
  <c r="E22" i="54"/>
  <c r="W21" i="54"/>
  <c r="T21" i="54"/>
  <c r="Q21" i="54"/>
  <c r="N21" i="54"/>
  <c r="K21" i="54"/>
  <c r="H21" i="54"/>
  <c r="E21" i="54"/>
  <c r="W20" i="54"/>
  <c r="T20" i="54"/>
  <c r="Q20" i="54"/>
  <c r="N20" i="54"/>
  <c r="K20" i="54"/>
  <c r="H20" i="54"/>
  <c r="E20" i="54"/>
  <c r="V19" i="54"/>
  <c r="U19" i="54"/>
  <c r="W19" i="54" s="1"/>
  <c r="S19" i="54"/>
  <c r="R19" i="54"/>
  <c r="T19" i="54" s="1"/>
  <c r="P19" i="54"/>
  <c r="O19" i="54"/>
  <c r="Q19" i="54" s="1"/>
  <c r="M19" i="54"/>
  <c r="L19" i="54"/>
  <c r="N19" i="54" s="1"/>
  <c r="J19" i="54"/>
  <c r="I19" i="54"/>
  <c r="K19" i="54" s="1"/>
  <c r="G19" i="54"/>
  <c r="F19" i="54"/>
  <c r="D19" i="54"/>
  <c r="C19" i="54"/>
  <c r="E19" i="54" s="1"/>
  <c r="W18" i="54"/>
  <c r="T18" i="54"/>
  <c r="Q18" i="54"/>
  <c r="N18" i="54"/>
  <c r="K18" i="54"/>
  <c r="H18" i="54"/>
  <c r="E18" i="54"/>
  <c r="W17" i="54"/>
  <c r="T17" i="54"/>
  <c r="Q17" i="54"/>
  <c r="N17" i="54"/>
  <c r="K17" i="54"/>
  <c r="H17" i="54"/>
  <c r="E17" i="54"/>
  <c r="W16" i="54"/>
  <c r="T16" i="54"/>
  <c r="Q16" i="54"/>
  <c r="N16" i="54"/>
  <c r="K16" i="54"/>
  <c r="H16" i="54"/>
  <c r="E16" i="54"/>
  <c r="W15" i="54"/>
  <c r="T15" i="54"/>
  <c r="Q15" i="54"/>
  <c r="N15" i="54"/>
  <c r="K15" i="54"/>
  <c r="H15" i="54"/>
  <c r="E15" i="54"/>
  <c r="V14" i="54"/>
  <c r="U14" i="54"/>
  <c r="W14" i="54" s="1"/>
  <c r="T14" i="54"/>
  <c r="S14" i="54"/>
  <c r="R14" i="54"/>
  <c r="P14" i="54"/>
  <c r="O14" i="54"/>
  <c r="Q14" i="54" s="1"/>
  <c r="M14" i="54"/>
  <c r="L14" i="54"/>
  <c r="N14" i="54" s="1"/>
  <c r="J14" i="54"/>
  <c r="I14" i="54"/>
  <c r="K14" i="54" s="1"/>
  <c r="H14" i="54"/>
  <c r="G14" i="54"/>
  <c r="F14" i="54"/>
  <c r="D14" i="54"/>
  <c r="C14" i="54"/>
  <c r="E14" i="54" s="1"/>
  <c r="W13" i="54"/>
  <c r="T13" i="54"/>
  <c r="Q13" i="54"/>
  <c r="N13" i="54"/>
  <c r="K13" i="54"/>
  <c r="H13" i="54"/>
  <c r="E13" i="54"/>
  <c r="W12" i="54"/>
  <c r="T12" i="54"/>
  <c r="Q12" i="54"/>
  <c r="N12" i="54"/>
  <c r="K12" i="54"/>
  <c r="H12" i="54"/>
  <c r="E12" i="54"/>
  <c r="W11" i="54"/>
  <c r="T11" i="54"/>
  <c r="Q11" i="54"/>
  <c r="N11" i="54"/>
  <c r="K11" i="54"/>
  <c r="H11" i="54"/>
  <c r="E11" i="54"/>
  <c r="W10" i="54"/>
  <c r="T10" i="54"/>
  <c r="Q10" i="54"/>
  <c r="N10" i="54"/>
  <c r="K10" i="54"/>
  <c r="H10" i="54"/>
  <c r="E10" i="54"/>
  <c r="V9" i="54"/>
  <c r="U9" i="54"/>
  <c r="S9" i="54"/>
  <c r="R9" i="54"/>
  <c r="P9" i="54"/>
  <c r="O9" i="54"/>
  <c r="M9" i="54"/>
  <c r="L9" i="54"/>
  <c r="J9" i="54"/>
  <c r="I9" i="54"/>
  <c r="G9" i="54"/>
  <c r="F9" i="54"/>
  <c r="W8" i="54"/>
  <c r="T8" i="54"/>
  <c r="Q8" i="54"/>
  <c r="N8" i="54"/>
  <c r="K8" i="54"/>
  <c r="H8" i="54"/>
  <c r="D8" i="54"/>
  <c r="C8" i="54"/>
  <c r="E8" i="54" s="1"/>
  <c r="W7" i="54"/>
  <c r="T7" i="54"/>
  <c r="Q7" i="54"/>
  <c r="N7" i="54"/>
  <c r="K7" i="54"/>
  <c r="H7" i="54"/>
  <c r="D7" i="54"/>
  <c r="C7" i="54"/>
  <c r="E7" i="54" s="1"/>
  <c r="W6" i="54"/>
  <c r="T6" i="54"/>
  <c r="Q6" i="54"/>
  <c r="N6" i="54"/>
  <c r="K6" i="54"/>
  <c r="H6" i="54"/>
  <c r="D6" i="54"/>
  <c r="D9" i="54" s="1"/>
  <c r="C6" i="54"/>
  <c r="C9" i="54" s="1"/>
  <c r="W5" i="54"/>
  <c r="W9" i="54" s="1"/>
  <c r="T5" i="54"/>
  <c r="T9" i="54" s="1"/>
  <c r="Q5" i="54"/>
  <c r="Q9" i="54" s="1"/>
  <c r="N5" i="54"/>
  <c r="N9" i="54" s="1"/>
  <c r="K5" i="54"/>
  <c r="K9" i="54" s="1"/>
  <c r="H5" i="54"/>
  <c r="H9" i="54" s="1"/>
  <c r="E5" i="54"/>
  <c r="D5" i="54"/>
  <c r="C5" i="54"/>
  <c r="I39" i="53"/>
  <c r="H39" i="53"/>
  <c r="F39" i="53"/>
  <c r="D39" i="53"/>
  <c r="C39" i="53"/>
  <c r="J38" i="53"/>
  <c r="E38" i="53"/>
  <c r="G38" i="53" s="1"/>
  <c r="J37" i="53"/>
  <c r="E37" i="53"/>
  <c r="G37" i="53" s="1"/>
  <c r="J36" i="53"/>
  <c r="E36" i="53"/>
  <c r="E39" i="53" s="1"/>
  <c r="G39" i="53" s="1"/>
  <c r="J35" i="53"/>
  <c r="E35" i="53"/>
  <c r="G35" i="53" s="1"/>
  <c r="I34" i="53"/>
  <c r="H34" i="53"/>
  <c r="F34" i="53"/>
  <c r="D34" i="53"/>
  <c r="C34" i="53"/>
  <c r="J33" i="53"/>
  <c r="E33" i="53"/>
  <c r="G33" i="53" s="1"/>
  <c r="J32" i="53"/>
  <c r="E32" i="53"/>
  <c r="G32" i="53" s="1"/>
  <c r="J31" i="53"/>
  <c r="E31" i="53"/>
  <c r="G31" i="53" s="1"/>
  <c r="J30" i="53"/>
  <c r="J34" i="53" s="1"/>
  <c r="E30" i="53"/>
  <c r="E34" i="53" s="1"/>
  <c r="G34" i="53" s="1"/>
  <c r="I29" i="53"/>
  <c r="H29" i="53"/>
  <c r="F29" i="53"/>
  <c r="D29" i="53"/>
  <c r="C29" i="53"/>
  <c r="J28" i="53"/>
  <c r="E28" i="53"/>
  <c r="G28" i="53" s="1"/>
  <c r="J27" i="53"/>
  <c r="J29" i="53" s="1"/>
  <c r="E27" i="53"/>
  <c r="E29" i="53" s="1"/>
  <c r="G29" i="53" s="1"/>
  <c r="J26" i="53"/>
  <c r="E26" i="53"/>
  <c r="G26" i="53" s="1"/>
  <c r="J25" i="53"/>
  <c r="G25" i="53"/>
  <c r="E25" i="53"/>
  <c r="I24" i="53"/>
  <c r="H24" i="53"/>
  <c r="F24" i="53"/>
  <c r="D24" i="53"/>
  <c r="C24" i="53"/>
  <c r="J23" i="53"/>
  <c r="E23" i="53"/>
  <c r="G23" i="53" s="1"/>
  <c r="J22" i="53"/>
  <c r="E22" i="53"/>
  <c r="J21" i="53"/>
  <c r="E21" i="53"/>
  <c r="G21" i="53" s="1"/>
  <c r="J20" i="53"/>
  <c r="E20" i="53"/>
  <c r="G20" i="53" s="1"/>
  <c r="I19" i="53"/>
  <c r="H19" i="53"/>
  <c r="F19" i="53"/>
  <c r="D19" i="53"/>
  <c r="C19" i="53"/>
  <c r="J18" i="53"/>
  <c r="E18" i="53"/>
  <c r="G18" i="53" s="1"/>
  <c r="J17" i="53"/>
  <c r="E17" i="53"/>
  <c r="G17" i="53" s="1"/>
  <c r="J16" i="53"/>
  <c r="E16" i="53"/>
  <c r="G16" i="53" s="1"/>
  <c r="J15" i="53"/>
  <c r="J19" i="53" s="1"/>
  <c r="E15" i="53"/>
  <c r="E19" i="53" s="1"/>
  <c r="G19" i="53" s="1"/>
  <c r="I14" i="53"/>
  <c r="H14" i="53"/>
  <c r="F14" i="53"/>
  <c r="D14" i="53"/>
  <c r="C14" i="53"/>
  <c r="J13" i="53"/>
  <c r="E13" i="53"/>
  <c r="E14" i="53" s="1"/>
  <c r="G14" i="53" s="1"/>
  <c r="J12" i="53"/>
  <c r="E12" i="53"/>
  <c r="G12" i="53" s="1"/>
  <c r="J11" i="53"/>
  <c r="G11" i="53"/>
  <c r="E11" i="53"/>
  <c r="J10" i="53"/>
  <c r="E10" i="53"/>
  <c r="G10" i="53" s="1"/>
  <c r="I9" i="53"/>
  <c r="H9" i="53"/>
  <c r="F9" i="53"/>
  <c r="D9" i="53"/>
  <c r="C9" i="53"/>
  <c r="J8" i="53"/>
  <c r="E8" i="53"/>
  <c r="G8" i="53" s="1"/>
  <c r="J7" i="53"/>
  <c r="E7" i="53"/>
  <c r="G7" i="53" s="1"/>
  <c r="J6" i="53"/>
  <c r="E6" i="53"/>
  <c r="G6" i="53" s="1"/>
  <c r="J5" i="53"/>
  <c r="J9" i="53" s="1"/>
  <c r="E5" i="53"/>
  <c r="E9" i="53" s="1"/>
  <c r="G9" i="53" s="1"/>
  <c r="I39" i="52"/>
  <c r="H39" i="52"/>
  <c r="J39" i="52" s="1"/>
  <c r="F39" i="52"/>
  <c r="D39" i="52"/>
  <c r="C39" i="52"/>
  <c r="E39" i="52" s="1"/>
  <c r="G39" i="52" s="1"/>
  <c r="J38" i="52"/>
  <c r="E38" i="52"/>
  <c r="G38" i="52" s="1"/>
  <c r="J37" i="52"/>
  <c r="E37" i="52"/>
  <c r="G37" i="52" s="1"/>
  <c r="J36" i="52"/>
  <c r="E36" i="52"/>
  <c r="G36" i="52" s="1"/>
  <c r="J35" i="52"/>
  <c r="E35" i="52"/>
  <c r="G35" i="52" s="1"/>
  <c r="I34" i="52"/>
  <c r="H34" i="52"/>
  <c r="J34" i="52" s="1"/>
  <c r="D34" i="52"/>
  <c r="C34" i="52"/>
  <c r="E34" i="52" s="1"/>
  <c r="J33" i="52"/>
  <c r="E33" i="52"/>
  <c r="G33" i="52" s="1"/>
  <c r="J32" i="52"/>
  <c r="E32" i="52"/>
  <c r="G32" i="52" s="1"/>
  <c r="J31" i="52"/>
  <c r="E31" i="52"/>
  <c r="G31" i="52" s="1"/>
  <c r="J30" i="52"/>
  <c r="E30" i="52"/>
  <c r="G30" i="52" s="1"/>
  <c r="I29" i="52"/>
  <c r="H29" i="52"/>
  <c r="J29" i="52" s="1"/>
  <c r="F29" i="52"/>
  <c r="D29" i="52"/>
  <c r="C29" i="52"/>
  <c r="E29" i="52" s="1"/>
  <c r="G29" i="52" s="1"/>
  <c r="J28" i="52"/>
  <c r="E28" i="52"/>
  <c r="G28" i="52" s="1"/>
  <c r="J27" i="52"/>
  <c r="E27" i="52"/>
  <c r="G27" i="52" s="1"/>
  <c r="J26" i="52"/>
  <c r="E26" i="52"/>
  <c r="G26" i="52" s="1"/>
  <c r="J25" i="52"/>
  <c r="E25" i="52"/>
  <c r="G25" i="52" s="1"/>
  <c r="I24" i="52"/>
  <c r="H24" i="52"/>
  <c r="J24" i="52" s="1"/>
  <c r="F24" i="52"/>
  <c r="D24" i="52"/>
  <c r="C24" i="52"/>
  <c r="E24" i="52" s="1"/>
  <c r="G24" i="52" s="1"/>
  <c r="J23" i="52"/>
  <c r="E23" i="52"/>
  <c r="G23" i="52" s="1"/>
  <c r="J22" i="52"/>
  <c r="E22" i="52"/>
  <c r="G22" i="52" s="1"/>
  <c r="J21" i="52"/>
  <c r="G21" i="52"/>
  <c r="E21" i="52"/>
  <c r="J20" i="52"/>
  <c r="G20" i="52"/>
  <c r="E20" i="52"/>
  <c r="J19" i="52"/>
  <c r="I19" i="52"/>
  <c r="H19" i="52"/>
  <c r="F19" i="52"/>
  <c r="D19" i="52"/>
  <c r="C19" i="52"/>
  <c r="E19" i="52" s="1"/>
  <c r="G19" i="52" s="1"/>
  <c r="J18" i="52"/>
  <c r="E18" i="52"/>
  <c r="G18" i="52" s="1"/>
  <c r="J17" i="52"/>
  <c r="G17" i="52"/>
  <c r="E17" i="52"/>
  <c r="J16" i="52"/>
  <c r="E16" i="52"/>
  <c r="G16" i="52" s="1"/>
  <c r="J15" i="52"/>
  <c r="E15" i="52"/>
  <c r="G15" i="52" s="1"/>
  <c r="I14" i="52"/>
  <c r="H14" i="52"/>
  <c r="J14" i="52" s="1"/>
  <c r="F14" i="52"/>
  <c r="D14" i="52"/>
  <c r="C14" i="52"/>
  <c r="E14" i="52" s="1"/>
  <c r="G14" i="52" s="1"/>
  <c r="J13" i="52"/>
  <c r="E13" i="52"/>
  <c r="G13" i="52" s="1"/>
  <c r="J12" i="52"/>
  <c r="E12" i="52"/>
  <c r="G12" i="52" s="1"/>
  <c r="J11" i="52"/>
  <c r="E11" i="52"/>
  <c r="G11" i="52" s="1"/>
  <c r="J10" i="52"/>
  <c r="E10" i="52"/>
  <c r="G10" i="52" s="1"/>
  <c r="I9" i="52"/>
  <c r="H9" i="52"/>
  <c r="J9" i="52" s="1"/>
  <c r="F9" i="52"/>
  <c r="D9" i="52"/>
  <c r="C9" i="52"/>
  <c r="J8" i="52"/>
  <c r="G8" i="52"/>
  <c r="E8" i="52"/>
  <c r="J7" i="52"/>
  <c r="G7" i="52"/>
  <c r="E7" i="52"/>
  <c r="J6" i="52"/>
  <c r="E6" i="52"/>
  <c r="G6" i="52" s="1"/>
  <c r="J5" i="52"/>
  <c r="E5" i="52"/>
  <c r="G5" i="52" s="1"/>
  <c r="K10" i="41"/>
  <c r="L9" i="41" s="1"/>
  <c r="F34" i="52" l="1"/>
  <c r="G34" i="52"/>
  <c r="G13" i="53"/>
  <c r="C10" i="56"/>
  <c r="G5" i="53"/>
  <c r="P30" i="51"/>
  <c r="Q30" i="51"/>
  <c r="J24" i="53"/>
  <c r="R30" i="51"/>
  <c r="C13" i="56"/>
  <c r="T5" i="57"/>
  <c r="S30" i="51"/>
  <c r="H24" i="54"/>
  <c r="D13" i="56"/>
  <c r="H19" i="54"/>
  <c r="E11" i="56"/>
  <c r="E13" i="56" s="1"/>
  <c r="G32" i="51"/>
  <c r="G27" i="53"/>
  <c r="E15" i="56"/>
  <c r="E16" i="56" s="1"/>
  <c r="G28" i="51"/>
  <c r="G24" i="51"/>
  <c r="P32" i="51"/>
  <c r="G8" i="55"/>
  <c r="G15" i="53"/>
  <c r="I28" i="51"/>
  <c r="I30" i="51"/>
  <c r="G11" i="55"/>
  <c r="G15" i="57"/>
  <c r="T15" i="57" s="1"/>
  <c r="J39" i="53"/>
  <c r="E16" i="55"/>
  <c r="G16" i="55" s="1"/>
  <c r="H24" i="51"/>
  <c r="F24" i="51" s="1"/>
  <c r="Q32" i="51"/>
  <c r="K30" i="51"/>
  <c r="E24" i="53"/>
  <c r="G24" i="53" s="1"/>
  <c r="G36" i="53"/>
  <c r="N13" i="56"/>
  <c r="I24" i="51"/>
  <c r="G20" i="55"/>
  <c r="W24" i="54"/>
  <c r="J24" i="51"/>
  <c r="J30" i="51"/>
  <c r="T16" i="57"/>
  <c r="K24" i="51"/>
  <c r="G14" i="57"/>
  <c r="G23" i="55"/>
  <c r="O30" i="51"/>
  <c r="E7" i="55"/>
  <c r="G7" i="55" s="1"/>
  <c r="L24" i="51"/>
  <c r="N30" i="51"/>
  <c r="G22" i="53"/>
  <c r="M24" i="51"/>
  <c r="H28" i="51"/>
  <c r="M30" i="51"/>
  <c r="O32" i="51"/>
  <c r="E19" i="55"/>
  <c r="G19" i="55" s="1"/>
  <c r="N24" i="51"/>
  <c r="T13" i="57"/>
  <c r="L30" i="51"/>
  <c r="E9" i="52"/>
  <c r="G9" i="52" s="1"/>
  <c r="J14" i="53"/>
  <c r="D16" i="56"/>
  <c r="R32" i="51"/>
  <c r="H30" i="51"/>
  <c r="L28" i="51"/>
  <c r="K28" i="51"/>
  <c r="J28" i="51"/>
  <c r="P28" i="51"/>
  <c r="O28" i="51"/>
  <c r="N28" i="51"/>
  <c r="M28" i="51"/>
  <c r="O24" i="51"/>
  <c r="Q28" i="51"/>
  <c r="S24" i="51"/>
  <c r="R24" i="51"/>
  <c r="Q24" i="51"/>
  <c r="S28" i="51"/>
  <c r="D14" i="57"/>
  <c r="D15" i="57"/>
  <c r="E9" i="54"/>
  <c r="E6" i="54"/>
  <c r="G30" i="53"/>
  <c r="F28" i="51" l="1"/>
  <c r="T14" i="57"/>
  <c r="F32" i="51"/>
  <c r="F30" i="51"/>
  <c r="K44" i="41"/>
  <c r="L38" i="41" s="1"/>
  <c r="N10" i="41"/>
  <c r="O2" i="41" s="1"/>
  <c r="L5" i="41"/>
  <c r="L43" i="41" l="1"/>
  <c r="L35" i="41"/>
  <c r="L32" i="41"/>
  <c r="L42" i="41"/>
  <c r="L41" i="41"/>
  <c r="L40" i="41"/>
  <c r="L39" i="41"/>
  <c r="L37" i="41"/>
  <c r="L36" i="41"/>
  <c r="L34" i="41"/>
  <c r="L33" i="41"/>
  <c r="L31" i="41"/>
  <c r="L7" i="41"/>
  <c r="O6" i="41"/>
  <c r="O4" i="41"/>
  <c r="L4" i="41"/>
  <c r="O3" i="41"/>
  <c r="L3" i="41"/>
  <c r="L8" i="41"/>
  <c r="L2" i="41"/>
  <c r="L6" i="41"/>
  <c r="L10" i="41" l="1"/>
  <c r="O10" i="41"/>
</calcChain>
</file>

<file path=xl/sharedStrings.xml><?xml version="1.0" encoding="utf-8"?>
<sst xmlns="http://schemas.openxmlformats.org/spreadsheetml/2006/main" count="718" uniqueCount="359">
  <si>
    <t>女</t>
    <rPh sb="0" eb="1">
      <t>オンナ</t>
    </rPh>
    <phoneticPr fontId="9"/>
  </si>
  <si>
    <t>学級数</t>
    <rPh sb="0" eb="3">
      <t>ガッキュウスウ</t>
    </rPh>
    <phoneticPr fontId="9"/>
  </si>
  <si>
    <t>男</t>
    <rPh sb="0" eb="1">
      <t>オトコ</t>
    </rPh>
    <phoneticPr fontId="9"/>
  </si>
  <si>
    <t>計</t>
    <rPh sb="0" eb="1">
      <t>ケイ</t>
    </rPh>
    <phoneticPr fontId="9"/>
  </si>
  <si>
    <t>合計</t>
    <rPh sb="0" eb="2">
      <t>ゴウケイ</t>
    </rPh>
    <phoneticPr fontId="9"/>
  </si>
  <si>
    <t>年　　度</t>
    <rPh sb="0" eb="4">
      <t>ネンド</t>
    </rPh>
    <phoneticPr fontId="9"/>
  </si>
  <si>
    <t>翔南小</t>
    <rPh sb="1" eb="2">
      <t>ナン</t>
    </rPh>
    <phoneticPr fontId="9"/>
  </si>
  <si>
    <t>学校名</t>
    <rPh sb="0" eb="2">
      <t>ガッコウ</t>
    </rPh>
    <rPh sb="2" eb="3">
      <t>メイ</t>
    </rPh>
    <phoneticPr fontId="9"/>
  </si>
  <si>
    <t>り生徒数</t>
    <rPh sb="1" eb="3">
      <t>セイト</t>
    </rPh>
    <rPh sb="3" eb="4">
      <t>エンジスウ</t>
    </rPh>
    <phoneticPr fontId="9"/>
  </si>
  <si>
    <t>南風原小</t>
    <rPh sb="0" eb="3">
      <t>ハエバル</t>
    </rPh>
    <phoneticPr fontId="9"/>
  </si>
  <si>
    <t>津嘉山小</t>
    <rPh sb="0" eb="3">
      <t>ツカザン</t>
    </rPh>
    <phoneticPr fontId="9"/>
  </si>
  <si>
    <t>北丘小</t>
    <rPh sb="0" eb="1">
      <t>キタ</t>
    </rPh>
    <rPh sb="1" eb="2">
      <t>オカ</t>
    </rPh>
    <phoneticPr fontId="9"/>
  </si>
  <si>
    <t>幼稚園名</t>
    <rPh sb="0" eb="3">
      <t>ヨウチエン</t>
    </rPh>
    <rPh sb="3" eb="4">
      <t>メイ</t>
    </rPh>
    <phoneticPr fontId="9"/>
  </si>
  <si>
    <t>り園児数</t>
    <rPh sb="1" eb="3">
      <t>エンジ</t>
    </rPh>
    <rPh sb="3" eb="4">
      <t>エンジスウ</t>
    </rPh>
    <phoneticPr fontId="9"/>
  </si>
  <si>
    <t>北丘幼</t>
    <rPh sb="0" eb="1">
      <t>キタ</t>
    </rPh>
    <rPh sb="1" eb="2">
      <t>オカ</t>
    </rPh>
    <phoneticPr fontId="9"/>
  </si>
  <si>
    <t>翔南幼</t>
    <rPh sb="1" eb="2">
      <t>ナン</t>
    </rPh>
    <phoneticPr fontId="9"/>
  </si>
  <si>
    <t>南風原幼</t>
    <rPh sb="0" eb="3">
      <t>ハエバル</t>
    </rPh>
    <phoneticPr fontId="9"/>
  </si>
  <si>
    <t>津嘉山幼</t>
    <rPh sb="0" eb="3">
      <t>ツカザン</t>
    </rPh>
    <phoneticPr fontId="9"/>
  </si>
  <si>
    <t>１年</t>
    <rPh sb="1" eb="2">
      <t>ネン</t>
    </rPh>
    <phoneticPr fontId="9"/>
  </si>
  <si>
    <t>２年</t>
  </si>
  <si>
    <t>３年</t>
  </si>
  <si>
    <t>４年</t>
  </si>
  <si>
    <t>５年</t>
  </si>
  <si>
    <t>６年</t>
  </si>
  <si>
    <t>年　　度</t>
  </si>
  <si>
    <t>男女別</t>
    <rPh sb="0" eb="3">
      <t>ダンジョベツ</t>
    </rPh>
    <phoneticPr fontId="9"/>
  </si>
  <si>
    <t>学　年</t>
    <rPh sb="0" eb="1">
      <t>ガッコウ</t>
    </rPh>
    <rPh sb="2" eb="3">
      <t>ネン</t>
    </rPh>
    <phoneticPr fontId="9"/>
  </si>
  <si>
    <t>南風原小</t>
    <rPh sb="0" eb="3">
      <t>ハエバル</t>
    </rPh>
    <rPh sb="3" eb="4">
      <t>ショウ</t>
    </rPh>
    <phoneticPr fontId="9"/>
  </si>
  <si>
    <t>津嘉山小</t>
    <rPh sb="0" eb="3">
      <t>ツカザン</t>
    </rPh>
    <rPh sb="3" eb="4">
      <t>ショウ</t>
    </rPh>
    <phoneticPr fontId="9"/>
  </si>
  <si>
    <t>南風原中</t>
    <rPh sb="0" eb="3">
      <t>ハエバル</t>
    </rPh>
    <rPh sb="3" eb="4">
      <t>チュウ</t>
    </rPh>
    <phoneticPr fontId="9"/>
  </si>
  <si>
    <t>北 丘 小</t>
    <rPh sb="0" eb="1">
      <t>キタ</t>
    </rPh>
    <rPh sb="2" eb="3">
      <t>オカ</t>
    </rPh>
    <rPh sb="4" eb="5">
      <t>ショウ</t>
    </rPh>
    <phoneticPr fontId="9"/>
  </si>
  <si>
    <t>翔 南 小</t>
    <rPh sb="0" eb="1">
      <t>ショウ</t>
    </rPh>
    <rPh sb="2" eb="3">
      <t>ナン</t>
    </rPh>
    <rPh sb="4" eb="5">
      <t>ショウ</t>
    </rPh>
    <phoneticPr fontId="9"/>
  </si>
  <si>
    <t>南 星 中</t>
    <rPh sb="0" eb="1">
      <t>ナンセイ</t>
    </rPh>
    <rPh sb="2" eb="3">
      <t>セイ</t>
    </rPh>
    <rPh sb="4" eb="5">
      <t>チュウ</t>
    </rPh>
    <phoneticPr fontId="9"/>
  </si>
  <si>
    <t>事典</t>
    <rPh sb="0" eb="2">
      <t>ジテン</t>
    </rPh>
    <phoneticPr fontId="8"/>
  </si>
  <si>
    <t>哲学</t>
    <rPh sb="0" eb="2">
      <t>テツガク</t>
    </rPh>
    <phoneticPr fontId="8"/>
  </si>
  <si>
    <t>歴史</t>
    <rPh sb="0" eb="2">
      <t>レキシ</t>
    </rPh>
    <phoneticPr fontId="8"/>
  </si>
  <si>
    <t>社会科学</t>
    <rPh sb="0" eb="2">
      <t>シャカイ</t>
    </rPh>
    <rPh sb="2" eb="4">
      <t>カガク</t>
    </rPh>
    <phoneticPr fontId="8"/>
  </si>
  <si>
    <t>自然科学</t>
    <rPh sb="0" eb="2">
      <t>シゼン</t>
    </rPh>
    <rPh sb="2" eb="4">
      <t>カガク</t>
    </rPh>
    <phoneticPr fontId="8"/>
  </si>
  <si>
    <t>工業技術</t>
    <rPh sb="0" eb="2">
      <t>コウギョウ</t>
    </rPh>
    <rPh sb="2" eb="4">
      <t>ギジュツ</t>
    </rPh>
    <phoneticPr fontId="8"/>
  </si>
  <si>
    <t>産業</t>
    <rPh sb="0" eb="2">
      <t>サンギョウ</t>
    </rPh>
    <phoneticPr fontId="8"/>
  </si>
  <si>
    <t>芸術</t>
    <rPh sb="0" eb="2">
      <t>ゲイジュツ</t>
    </rPh>
    <phoneticPr fontId="8"/>
  </si>
  <si>
    <t>語学</t>
    <rPh sb="0" eb="2">
      <t>ゴガク</t>
    </rPh>
    <phoneticPr fontId="8"/>
  </si>
  <si>
    <t>文学</t>
    <rPh sb="0" eb="2">
      <t>ブンガク</t>
    </rPh>
    <phoneticPr fontId="8"/>
  </si>
  <si>
    <t>郷土資料</t>
    <rPh sb="0" eb="2">
      <t>キョウド</t>
    </rPh>
    <rPh sb="2" eb="4">
      <t>シリョウ</t>
    </rPh>
    <phoneticPr fontId="8"/>
  </si>
  <si>
    <t>児童図書</t>
    <rPh sb="0" eb="2">
      <t>ジドウ</t>
    </rPh>
    <rPh sb="2" eb="4">
      <t>トショ</t>
    </rPh>
    <phoneticPr fontId="8"/>
  </si>
  <si>
    <t>県立全日制</t>
    <rPh sb="0" eb="2">
      <t>ケンリツ</t>
    </rPh>
    <rPh sb="2" eb="5">
      <t>ゼンニチセイ</t>
    </rPh>
    <phoneticPr fontId="9"/>
  </si>
  <si>
    <t>県内私立高校</t>
    <rPh sb="0" eb="2">
      <t>ケンナイ</t>
    </rPh>
    <rPh sb="2" eb="4">
      <t>シリツ</t>
    </rPh>
    <rPh sb="4" eb="6">
      <t>コウコウ</t>
    </rPh>
    <phoneticPr fontId="9"/>
  </si>
  <si>
    <t>進学者</t>
    <rPh sb="0" eb="3">
      <t>シンガクシャ</t>
    </rPh>
    <phoneticPr fontId="8"/>
  </si>
  <si>
    <t>教育訓練機関等入学</t>
    <rPh sb="0" eb="2">
      <t>キョウイク</t>
    </rPh>
    <rPh sb="2" eb="4">
      <t>クンレン</t>
    </rPh>
    <rPh sb="4" eb="6">
      <t>キカン</t>
    </rPh>
    <rPh sb="6" eb="7">
      <t>トウ</t>
    </rPh>
    <rPh sb="7" eb="9">
      <t>ニュウガク</t>
    </rPh>
    <phoneticPr fontId="8"/>
  </si>
  <si>
    <t>県立定時制</t>
    <rPh sb="0" eb="2">
      <t>ケンリツ</t>
    </rPh>
    <rPh sb="2" eb="5">
      <t>テイジセイ</t>
    </rPh>
    <phoneticPr fontId="9"/>
  </si>
  <si>
    <t>教　　　論　　　数</t>
    <rPh sb="0" eb="5">
      <t>キョウロン</t>
    </rPh>
    <rPh sb="8" eb="9">
      <t>スウ</t>
    </rPh>
    <phoneticPr fontId="9"/>
  </si>
  <si>
    <t>園　　　児　　　数</t>
    <rPh sb="0" eb="5">
      <t>エンジ</t>
    </rPh>
    <rPh sb="8" eb="9">
      <t>セイトスウ</t>
    </rPh>
    <phoneticPr fontId="9"/>
  </si>
  <si>
    <t>1学級当た</t>
    <rPh sb="1" eb="3">
      <t>ガッキュウ</t>
    </rPh>
    <rPh sb="3" eb="4">
      <t>ア</t>
    </rPh>
    <phoneticPr fontId="9"/>
  </si>
  <si>
    <t>生　　　徒　　　数</t>
    <rPh sb="0" eb="9">
      <t>セイトスウ</t>
    </rPh>
    <phoneticPr fontId="9"/>
  </si>
  <si>
    <t>（３）　小学校学年別児童数の推移</t>
    <rPh sb="4" eb="6">
      <t>ショウガク</t>
    </rPh>
    <rPh sb="6" eb="7">
      <t>コウ</t>
    </rPh>
    <rPh sb="7" eb="10">
      <t>ガクネンベツ</t>
    </rPh>
    <rPh sb="10" eb="13">
      <t>ジドウスウ</t>
    </rPh>
    <rPh sb="14" eb="16">
      <t>スイイ</t>
    </rPh>
    <phoneticPr fontId="9"/>
  </si>
  <si>
    <t>総　　　数</t>
    <rPh sb="0" eb="5">
      <t>ソウスウ</t>
    </rPh>
    <phoneticPr fontId="9"/>
  </si>
  <si>
    <t>１　　　年</t>
    <rPh sb="4" eb="5">
      <t>ネン</t>
    </rPh>
    <phoneticPr fontId="9"/>
  </si>
  <si>
    <t>（５）　中学校学年別生徒数の推移</t>
    <rPh sb="4" eb="5">
      <t>チュウ</t>
    </rPh>
    <rPh sb="5" eb="6">
      <t>ショウガク</t>
    </rPh>
    <rPh sb="6" eb="7">
      <t>コウ</t>
    </rPh>
    <rPh sb="7" eb="10">
      <t>ガクネンベツ</t>
    </rPh>
    <rPh sb="10" eb="12">
      <t>セイト</t>
    </rPh>
    <rPh sb="12" eb="13">
      <t>ジドウスウ</t>
    </rPh>
    <rPh sb="14" eb="16">
      <t>スイイ</t>
    </rPh>
    <phoneticPr fontId="9"/>
  </si>
  <si>
    <t>就職者</t>
    <rPh sb="0" eb="3">
      <t>シュウショクシャ</t>
    </rPh>
    <phoneticPr fontId="8"/>
  </si>
  <si>
    <t>無業者</t>
    <rPh sb="0" eb="1">
      <t>ム</t>
    </rPh>
    <rPh sb="1" eb="2">
      <t>ギョウ</t>
    </rPh>
    <rPh sb="2" eb="3">
      <t>シャ</t>
    </rPh>
    <phoneticPr fontId="8"/>
  </si>
  <si>
    <t>合計</t>
    <rPh sb="0" eb="2">
      <t>ゴウケイ</t>
    </rPh>
    <phoneticPr fontId="8"/>
  </si>
  <si>
    <t>（１）　幼稚園児数及び教諭数の推移</t>
    <rPh sb="4" eb="6">
      <t>ヨウチ</t>
    </rPh>
    <rPh sb="6" eb="9">
      <t>エンジスウ</t>
    </rPh>
    <rPh sb="9" eb="10">
      <t>オヨ</t>
    </rPh>
    <rPh sb="11" eb="13">
      <t>キョウユ</t>
    </rPh>
    <rPh sb="13" eb="14">
      <t>スウ</t>
    </rPh>
    <rPh sb="15" eb="17">
      <t>スイイ</t>
    </rPh>
    <phoneticPr fontId="9"/>
  </si>
  <si>
    <t>（２）　小学校の児童数及び教諭数の推移</t>
    <rPh sb="4" eb="6">
      <t>ショウガク</t>
    </rPh>
    <rPh sb="6" eb="7">
      <t>コウ</t>
    </rPh>
    <rPh sb="8" eb="11">
      <t>ジドウスウ</t>
    </rPh>
    <rPh sb="11" eb="12">
      <t>オヨ</t>
    </rPh>
    <rPh sb="13" eb="15">
      <t>キョウユ</t>
    </rPh>
    <rPh sb="15" eb="16">
      <t>スウ</t>
    </rPh>
    <rPh sb="17" eb="19">
      <t>スイイ</t>
    </rPh>
    <phoneticPr fontId="9"/>
  </si>
  <si>
    <t>（４）　中学校の生徒数及び教諭数の推移</t>
    <rPh sb="4" eb="5">
      <t>チュウ</t>
    </rPh>
    <rPh sb="5" eb="6">
      <t>ショウガク</t>
    </rPh>
    <rPh sb="6" eb="7">
      <t>コウ</t>
    </rPh>
    <rPh sb="8" eb="10">
      <t>セイト</t>
    </rPh>
    <rPh sb="10" eb="11">
      <t>ジドウスウ</t>
    </rPh>
    <rPh sb="11" eb="12">
      <t>オヨ</t>
    </rPh>
    <rPh sb="13" eb="15">
      <t>キョウユ</t>
    </rPh>
    <rPh sb="15" eb="16">
      <t>スウ</t>
    </rPh>
    <rPh sb="17" eb="19">
      <t>スイイ</t>
    </rPh>
    <phoneticPr fontId="9"/>
  </si>
  <si>
    <t>児　　　童　　　数</t>
    <rPh sb="0" eb="1">
      <t>ジ</t>
    </rPh>
    <rPh sb="4" eb="5">
      <t>ワラベ</t>
    </rPh>
    <rPh sb="8" eb="9">
      <t>カズ</t>
    </rPh>
    <phoneticPr fontId="9"/>
  </si>
  <si>
    <t>教　　　諭　　　数</t>
    <rPh sb="0" eb="1">
      <t>キョウ</t>
    </rPh>
    <rPh sb="4" eb="5">
      <t>サトシ</t>
    </rPh>
    <rPh sb="8" eb="9">
      <t>スウ</t>
    </rPh>
    <phoneticPr fontId="9"/>
  </si>
  <si>
    <t>平成 ２４年</t>
    <rPh sb="0" eb="2">
      <t>ヘイセイ</t>
    </rPh>
    <phoneticPr fontId="9"/>
  </si>
  <si>
    <t>県外高校</t>
    <rPh sb="0" eb="2">
      <t>ケンガイ</t>
    </rPh>
    <rPh sb="2" eb="4">
      <t>コウコウ</t>
    </rPh>
    <phoneticPr fontId="8"/>
  </si>
  <si>
    <t>　年度</t>
    <rPh sb="1" eb="3">
      <t>ネンド</t>
    </rPh>
    <phoneticPr fontId="9"/>
  </si>
  <si>
    <t>その他進学</t>
    <rPh sb="2" eb="3">
      <t>ホカ</t>
    </rPh>
    <rPh sb="3" eb="5">
      <t>シンガク</t>
    </rPh>
    <phoneticPr fontId="8"/>
  </si>
  <si>
    <t>その他</t>
    <rPh sb="2" eb="3">
      <t>タ</t>
    </rPh>
    <phoneticPr fontId="8"/>
  </si>
  <si>
    <t>資料：学校教育課(学校基本調査）</t>
    <rPh sb="0" eb="2">
      <t>シリョウ</t>
    </rPh>
    <rPh sb="3" eb="5">
      <t>ガッコウ</t>
    </rPh>
    <rPh sb="5" eb="8">
      <t>キョウイクカ</t>
    </rPh>
    <rPh sb="9" eb="11">
      <t>ガッコウ</t>
    </rPh>
    <rPh sb="11" eb="13">
      <t>キホン</t>
    </rPh>
    <rPh sb="13" eb="15">
      <t>チョウサ</t>
    </rPh>
    <phoneticPr fontId="9"/>
  </si>
  <si>
    <t>南風原中</t>
    <phoneticPr fontId="9"/>
  </si>
  <si>
    <t>南星中</t>
    <phoneticPr fontId="9"/>
  </si>
  <si>
    <t>（６）　進路別中学校卒業者の推移</t>
    <rPh sb="4" eb="6">
      <t>シンロ</t>
    </rPh>
    <rPh sb="6" eb="7">
      <t>ベツ</t>
    </rPh>
    <rPh sb="7" eb="10">
      <t>チュウガッコウ</t>
    </rPh>
    <rPh sb="10" eb="13">
      <t>ソツギョウシャ</t>
    </rPh>
    <rPh sb="14" eb="16">
      <t>スイイ</t>
    </rPh>
    <phoneticPr fontId="2"/>
  </si>
  <si>
    <t>年　　次</t>
    <rPh sb="0" eb="4">
      <t>ネンジ</t>
    </rPh>
    <phoneticPr fontId="2"/>
  </si>
  <si>
    <t>卒　業　者　総　数</t>
    <rPh sb="0" eb="5">
      <t>ソツギョウシャ</t>
    </rPh>
    <rPh sb="6" eb="9">
      <t>ソウスウ</t>
    </rPh>
    <phoneticPr fontId="2"/>
  </si>
  <si>
    <t>進　　　学　　　者</t>
    <rPh sb="0" eb="9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</si>
  <si>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</si>
  <si>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　　　職　　　者</t>
    <rPh sb="0" eb="9">
      <t>シュウショクシャ</t>
    </rPh>
    <phoneticPr fontId="2"/>
  </si>
  <si>
    <t>無　　　業　　　者</t>
    <rPh sb="0" eb="1">
      <t>ム</t>
    </rPh>
    <rPh sb="4" eb="9">
      <t>ギョウシャ</t>
    </rPh>
    <phoneticPr fontId="2"/>
  </si>
  <si>
    <t>そ　　　の　　　他</t>
    <rPh sb="0" eb="9">
      <t>ソノタ</t>
    </rPh>
    <phoneticPr fontId="2"/>
  </si>
  <si>
    <t>進学率</t>
    <rPh sb="0" eb="3">
      <t>シンガクリツ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</si>
  <si>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</si>
  <si>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</si>
  <si>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計</t>
    <rPh sb="0" eb="1">
      <t>ケイ</t>
    </rPh>
    <phoneticPr fontId="2"/>
  </si>
  <si>
    <t>（％）</t>
    <phoneticPr fontId="2"/>
  </si>
  <si>
    <t>※「学校基本調査」の結果で、各年3月に町立中学校を卒業した者の状況である。</t>
    <rPh sb="2" eb="4">
      <t>ガッコウ</t>
    </rPh>
    <rPh sb="4" eb="6">
      <t>キホン</t>
    </rPh>
    <rPh sb="6" eb="8">
      <t>チョウサ</t>
    </rPh>
    <rPh sb="10" eb="12">
      <t>ケッカ</t>
    </rPh>
    <rPh sb="14" eb="16">
      <t>カクネン</t>
    </rPh>
    <rPh sb="17" eb="18">
      <t>ガツ</t>
    </rPh>
    <rPh sb="19" eb="21">
      <t>チョウリツ</t>
    </rPh>
    <rPh sb="21" eb="24">
      <t>チュウガッコウ</t>
    </rPh>
    <rPh sb="25" eb="27">
      <t>ソツギョウ</t>
    </rPh>
    <rPh sb="29" eb="30">
      <t>モノ</t>
    </rPh>
    <rPh sb="31" eb="33">
      <t>ジョウキョウ</t>
    </rPh>
    <phoneticPr fontId="2"/>
  </si>
  <si>
    <t>（７）　高等学校への進学先別推移</t>
    <rPh sb="4" eb="6">
      <t>コウトウ</t>
    </rPh>
    <rPh sb="6" eb="8">
      <t>ガッコウ</t>
    </rPh>
    <rPh sb="10" eb="13">
      <t>シンガクサキ</t>
    </rPh>
    <rPh sb="13" eb="14">
      <t>ベツ</t>
    </rPh>
    <rPh sb="14" eb="16">
      <t>スイイ</t>
    </rPh>
    <phoneticPr fontId="9"/>
  </si>
  <si>
    <t>学校名</t>
    <rPh sb="0" eb="3">
      <t>ガッコウメイ</t>
    </rPh>
    <phoneticPr fontId="9"/>
  </si>
  <si>
    <t>那覇国際</t>
    <rPh sb="0" eb="2">
      <t>ナハ</t>
    </rPh>
    <rPh sb="2" eb="4">
      <t>コクサイ</t>
    </rPh>
    <phoneticPr fontId="9"/>
  </si>
  <si>
    <t>那覇</t>
    <rPh sb="0" eb="2">
      <t>ナハ</t>
    </rPh>
    <phoneticPr fontId="9"/>
  </si>
  <si>
    <t>首里</t>
    <rPh sb="0" eb="2">
      <t>シュリ</t>
    </rPh>
    <phoneticPr fontId="9"/>
  </si>
  <si>
    <t>首里東</t>
    <rPh sb="0" eb="2">
      <t>シュリ</t>
    </rPh>
    <rPh sb="2" eb="3">
      <t>ヒガシ</t>
    </rPh>
    <phoneticPr fontId="9"/>
  </si>
  <si>
    <t>真和志</t>
    <rPh sb="0" eb="1">
      <t>マ</t>
    </rPh>
    <rPh sb="1" eb="2">
      <t>ワ</t>
    </rPh>
    <rPh sb="2" eb="3">
      <t>シ</t>
    </rPh>
    <phoneticPr fontId="9"/>
  </si>
  <si>
    <t>開邦</t>
    <rPh sb="0" eb="1">
      <t>カイ</t>
    </rPh>
    <rPh sb="1" eb="2">
      <t>ホウ</t>
    </rPh>
    <phoneticPr fontId="9"/>
  </si>
  <si>
    <t>那覇西</t>
    <rPh sb="0" eb="2">
      <t>ナハ</t>
    </rPh>
    <rPh sb="2" eb="3">
      <t>ニシ</t>
    </rPh>
    <phoneticPr fontId="9"/>
  </si>
  <si>
    <t>浦添工業</t>
    <rPh sb="0" eb="2">
      <t>ウラソエ</t>
    </rPh>
    <rPh sb="2" eb="4">
      <t>コウギョウ</t>
    </rPh>
    <phoneticPr fontId="9"/>
  </si>
  <si>
    <t>那覇工業</t>
    <rPh sb="0" eb="2">
      <t>ナハ</t>
    </rPh>
    <rPh sb="2" eb="4">
      <t>コウギョウ</t>
    </rPh>
    <phoneticPr fontId="9"/>
  </si>
  <si>
    <t>沖縄工業</t>
    <rPh sb="0" eb="2">
      <t>オキナワ</t>
    </rPh>
    <rPh sb="2" eb="4">
      <t>コウギョウ</t>
    </rPh>
    <phoneticPr fontId="9"/>
  </si>
  <si>
    <t>那覇商業</t>
    <rPh sb="0" eb="2">
      <t>ナハ</t>
    </rPh>
    <rPh sb="2" eb="4">
      <t>ショウギョウ</t>
    </rPh>
    <phoneticPr fontId="9"/>
  </si>
  <si>
    <t>豊見城</t>
    <rPh sb="0" eb="1">
      <t>トヨ</t>
    </rPh>
    <rPh sb="1" eb="2">
      <t>ミ</t>
    </rPh>
    <rPh sb="2" eb="3">
      <t>シロ</t>
    </rPh>
    <phoneticPr fontId="9"/>
  </si>
  <si>
    <t>南風原</t>
    <rPh sb="0" eb="3">
      <t>ハエバル</t>
    </rPh>
    <phoneticPr fontId="9"/>
  </si>
  <si>
    <t>知念</t>
    <rPh sb="0" eb="2">
      <t>チネン</t>
    </rPh>
    <phoneticPr fontId="9"/>
  </si>
  <si>
    <t>南部農林</t>
    <rPh sb="0" eb="2">
      <t>ナンブ</t>
    </rPh>
    <rPh sb="2" eb="4">
      <t>ノウリン</t>
    </rPh>
    <phoneticPr fontId="9"/>
  </si>
  <si>
    <t>南部工業</t>
    <rPh sb="0" eb="2">
      <t>ナンブ</t>
    </rPh>
    <rPh sb="2" eb="4">
      <t>コウギョウ</t>
    </rPh>
    <phoneticPr fontId="9"/>
  </si>
  <si>
    <t>南部商業</t>
    <rPh sb="0" eb="2">
      <t>ナンブ</t>
    </rPh>
    <rPh sb="2" eb="4">
      <t>ショウギョウ</t>
    </rPh>
    <phoneticPr fontId="9"/>
  </si>
  <si>
    <t>沖縄水産</t>
    <rPh sb="0" eb="2">
      <t>オキナワ</t>
    </rPh>
    <rPh sb="2" eb="4">
      <t>スイサン</t>
    </rPh>
    <phoneticPr fontId="9"/>
  </si>
  <si>
    <t>その他</t>
    <rPh sb="0" eb="3">
      <t>ソノタ</t>
    </rPh>
    <phoneticPr fontId="9"/>
  </si>
  <si>
    <t>泊</t>
    <rPh sb="0" eb="1">
      <t>トマリ</t>
    </rPh>
    <phoneticPr fontId="9"/>
  </si>
  <si>
    <t>県立通信制</t>
    <rPh sb="0" eb="2">
      <t>ケンリツ</t>
    </rPh>
    <rPh sb="2" eb="4">
      <t>ツウシン</t>
    </rPh>
    <rPh sb="4" eb="5">
      <t>セイ</t>
    </rPh>
    <phoneticPr fontId="9"/>
  </si>
  <si>
    <t>泊</t>
    <rPh sb="0" eb="1">
      <t>ト</t>
    </rPh>
    <phoneticPr fontId="9"/>
  </si>
  <si>
    <t>私立通信制</t>
    <rPh sb="0" eb="2">
      <t>シリツ</t>
    </rPh>
    <rPh sb="2" eb="4">
      <t>ツウシン</t>
    </rPh>
    <rPh sb="4" eb="5">
      <t>セイ</t>
    </rPh>
    <phoneticPr fontId="9"/>
  </si>
  <si>
    <t>未来高校</t>
    <rPh sb="0" eb="2">
      <t>ミライ</t>
    </rPh>
    <rPh sb="2" eb="4">
      <t>コウコウ</t>
    </rPh>
    <phoneticPr fontId="9"/>
  </si>
  <si>
    <t>興南</t>
    <rPh sb="0" eb="2">
      <t>コウナン</t>
    </rPh>
    <phoneticPr fontId="9"/>
  </si>
  <si>
    <t>沖縄尚学</t>
    <rPh sb="0" eb="2">
      <t>オキナワ</t>
    </rPh>
    <rPh sb="2" eb="3">
      <t>ショウ</t>
    </rPh>
    <rPh sb="3" eb="4">
      <t>ガク</t>
    </rPh>
    <phoneticPr fontId="9"/>
  </si>
  <si>
    <t>沖縄高専</t>
    <rPh sb="0" eb="2">
      <t>オキナワ</t>
    </rPh>
    <rPh sb="2" eb="3">
      <t>コウ</t>
    </rPh>
    <phoneticPr fontId="9"/>
  </si>
  <si>
    <t>県外高校</t>
    <rPh sb="0" eb="2">
      <t>ケンガイ</t>
    </rPh>
    <rPh sb="2" eb="4">
      <t>コウコウ</t>
    </rPh>
    <phoneticPr fontId="9"/>
  </si>
  <si>
    <t>進学者合計</t>
    <rPh sb="0" eb="3">
      <t>シンガクシャ</t>
    </rPh>
    <rPh sb="3" eb="5">
      <t>ゴウケイ</t>
    </rPh>
    <phoneticPr fontId="9"/>
  </si>
  <si>
    <t>（８）　発育状況における南風原町・沖縄・全国の体格比較表</t>
    <phoneticPr fontId="4"/>
  </si>
  <si>
    <t>項目</t>
  </si>
  <si>
    <t>学校別</t>
  </si>
  <si>
    <t>中　　学　　校</t>
    <phoneticPr fontId="10"/>
  </si>
  <si>
    <t>学年別</t>
  </si>
  <si>
    <t>1　年</t>
    <phoneticPr fontId="4"/>
  </si>
  <si>
    <t>2　年</t>
    <phoneticPr fontId="4"/>
  </si>
  <si>
    <t>4　年</t>
    <phoneticPr fontId="4"/>
  </si>
  <si>
    <t>5　年</t>
    <phoneticPr fontId="4"/>
  </si>
  <si>
    <t>6　年</t>
    <phoneticPr fontId="4"/>
  </si>
  <si>
    <t>男</t>
  </si>
  <si>
    <t>女</t>
  </si>
  <si>
    <t>身</t>
  </si>
  <si>
    <t>長</t>
  </si>
  <si>
    <t>（cm)</t>
  </si>
  <si>
    <t>沖縄</t>
  </si>
  <si>
    <t>全国</t>
  </si>
  <si>
    <t>体</t>
  </si>
  <si>
    <t>重</t>
  </si>
  <si>
    <t>（kg)</t>
  </si>
  <si>
    <t>資料：学校教育課(学校保健統計調査・各学校より提供）</t>
    <rPh sb="0" eb="2">
      <t>シリョウ</t>
    </rPh>
    <rPh sb="3" eb="5">
      <t>ガッコウ</t>
    </rPh>
    <rPh sb="5" eb="7">
      <t>キョウイク</t>
    </rPh>
    <rPh sb="7" eb="8">
      <t>カ</t>
    </rPh>
    <rPh sb="9" eb="11">
      <t>ガッコウ</t>
    </rPh>
    <rPh sb="11" eb="13">
      <t>ホケン</t>
    </rPh>
    <rPh sb="13" eb="15">
      <t>トウケイ</t>
    </rPh>
    <rPh sb="15" eb="17">
      <t>チョウサ</t>
    </rPh>
    <rPh sb="18" eb="21">
      <t>カクガッコウ</t>
    </rPh>
    <rPh sb="23" eb="25">
      <t>テイキョウ</t>
    </rPh>
    <phoneticPr fontId="2"/>
  </si>
  <si>
    <t>（９）　在学学校の種類（4区分）、未就学の種類（3区分）、男女別在学者数及び未就学者数</t>
    <phoneticPr fontId="3"/>
  </si>
  <si>
    <t>区分</t>
  </si>
  <si>
    <t>在　　　　学　　　　者</t>
    <phoneticPr fontId="10"/>
  </si>
  <si>
    <t>未　　就　　学　　者</t>
    <rPh sb="0" eb="7">
      <t>ミシュウガク</t>
    </rPh>
    <rPh sb="9" eb="10">
      <t>シャ</t>
    </rPh>
    <phoneticPr fontId="10"/>
  </si>
  <si>
    <t>総　数</t>
    <phoneticPr fontId="10"/>
  </si>
  <si>
    <t>小学校　中学校</t>
  </si>
  <si>
    <t>高 校</t>
    <phoneticPr fontId="10"/>
  </si>
  <si>
    <t>短　大　　　高　専</t>
    <phoneticPr fontId="10"/>
  </si>
  <si>
    <t>大　学　大学院</t>
    <phoneticPr fontId="10"/>
  </si>
  <si>
    <t>幼稚園</t>
  </si>
  <si>
    <t>保育所</t>
  </si>
  <si>
    <t>その他</t>
  </si>
  <si>
    <t>性別</t>
    <phoneticPr fontId="10"/>
  </si>
  <si>
    <t>1)2)</t>
    <phoneticPr fontId="3"/>
  </si>
  <si>
    <t>1)</t>
    <phoneticPr fontId="3"/>
  </si>
  <si>
    <t>総　　数</t>
    <phoneticPr fontId="10"/>
  </si>
  <si>
    <t>１）専修学校専門課程（専門学校）・各種学校については、入学資格や修業年限によりいずれかの学校区分に含まれる。</t>
    <rPh sb="2" eb="4">
      <t>センシュウ</t>
    </rPh>
    <rPh sb="4" eb="6">
      <t>ガッコウ</t>
    </rPh>
    <rPh sb="6" eb="8">
      <t>センモン</t>
    </rPh>
    <rPh sb="8" eb="10">
      <t>カテイ</t>
    </rPh>
    <rPh sb="11" eb="13">
      <t>センモン</t>
    </rPh>
    <rPh sb="13" eb="15">
      <t>ガッコウ</t>
    </rPh>
    <rPh sb="17" eb="19">
      <t>カクシュ</t>
    </rPh>
    <rPh sb="19" eb="21">
      <t>ガッコウ</t>
    </rPh>
    <rPh sb="27" eb="29">
      <t>ニュウガク</t>
    </rPh>
    <rPh sb="29" eb="31">
      <t>シカク</t>
    </rPh>
    <rPh sb="32" eb="34">
      <t>シュウギョウ</t>
    </rPh>
    <rPh sb="34" eb="36">
      <t>ネンゲン</t>
    </rPh>
    <rPh sb="44" eb="46">
      <t>ガッコウ</t>
    </rPh>
    <rPh sb="46" eb="48">
      <t>クブン</t>
    </rPh>
    <rPh sb="49" eb="50">
      <t>フク</t>
    </rPh>
    <phoneticPr fontId="3"/>
  </si>
  <si>
    <t>（１０）　在学か否かの別、最終卒業学校の種類（6区分）、年齢（5歳階級）、男女別15歳以上人口</t>
    <phoneticPr fontId="3"/>
  </si>
  <si>
    <t>総　　　数</t>
    <phoneticPr fontId="10"/>
  </si>
  <si>
    <t>卒　　　業　　　者</t>
    <phoneticPr fontId="10"/>
  </si>
  <si>
    <t>在学者</t>
  </si>
  <si>
    <t>未就学者</t>
  </si>
  <si>
    <t>小学校　中学校</t>
    <phoneticPr fontId="10"/>
  </si>
  <si>
    <t>高　校　　　旧　中</t>
    <rPh sb="0" eb="3">
      <t>コウコウ</t>
    </rPh>
    <rPh sb="6" eb="7">
      <t>キュウ</t>
    </rPh>
    <rPh sb="8" eb="9">
      <t>チュウ</t>
    </rPh>
    <phoneticPr fontId="10"/>
  </si>
  <si>
    <t>大　学　　　大学院</t>
    <phoneticPr fontId="10"/>
  </si>
  <si>
    <t>年齢別</t>
  </si>
  <si>
    <t>2)3)</t>
    <phoneticPr fontId="3"/>
  </si>
  <si>
    <t>2)</t>
    <phoneticPr fontId="3"/>
  </si>
  <si>
    <t>15～19歳</t>
  </si>
  <si>
    <t>-</t>
  </si>
  <si>
    <t>20 ～ 24</t>
    <phoneticPr fontId="3"/>
  </si>
  <si>
    <t>25 ～ 29</t>
    <phoneticPr fontId="3"/>
  </si>
  <si>
    <t>30 ～ 34</t>
    <phoneticPr fontId="3"/>
  </si>
  <si>
    <t>35 ～ 39</t>
    <phoneticPr fontId="3"/>
  </si>
  <si>
    <t>-</t>
    <phoneticPr fontId="3"/>
  </si>
  <si>
    <t>40 ～ 44</t>
    <phoneticPr fontId="3"/>
  </si>
  <si>
    <t>45 ～ 49</t>
    <phoneticPr fontId="3"/>
  </si>
  <si>
    <t>50 ～ 54</t>
    <phoneticPr fontId="3"/>
  </si>
  <si>
    <t>55 ～ 59</t>
    <phoneticPr fontId="3"/>
  </si>
  <si>
    <t>60 ～ 64</t>
    <phoneticPr fontId="3"/>
  </si>
  <si>
    <t>65 ～ 69</t>
    <phoneticPr fontId="3"/>
  </si>
  <si>
    <t>70 ～ 74</t>
    <phoneticPr fontId="3"/>
  </si>
  <si>
    <t>75 ～ 79</t>
    <phoneticPr fontId="10"/>
  </si>
  <si>
    <t>80 ～ 84</t>
    <phoneticPr fontId="3"/>
  </si>
  <si>
    <t>85歳以上</t>
  </si>
  <si>
    <t>１）在学か否かの別｢不詳｣を含む。</t>
    <rPh sb="2" eb="4">
      <t>ザイガク</t>
    </rPh>
    <rPh sb="5" eb="6">
      <t>イナ</t>
    </rPh>
    <rPh sb="8" eb="9">
      <t>ベツ</t>
    </rPh>
    <rPh sb="10" eb="12">
      <t>フショウ</t>
    </rPh>
    <rPh sb="14" eb="15">
      <t>フク</t>
    </rPh>
    <phoneticPr fontId="3"/>
  </si>
  <si>
    <t>２）専修学校専門課程（専門学校）・各種学校については、入学資格や修業年限によりいずれかの学校区分に含まれる。</t>
    <rPh sb="2" eb="4">
      <t>センシュウ</t>
    </rPh>
    <rPh sb="4" eb="6">
      <t>ガッコウ</t>
    </rPh>
    <rPh sb="6" eb="8">
      <t>センモン</t>
    </rPh>
    <rPh sb="8" eb="10">
      <t>カテイ</t>
    </rPh>
    <rPh sb="11" eb="13">
      <t>センモン</t>
    </rPh>
    <rPh sb="13" eb="15">
      <t>ガッコウ</t>
    </rPh>
    <rPh sb="17" eb="19">
      <t>カクシュ</t>
    </rPh>
    <rPh sb="19" eb="21">
      <t>ガッコウ</t>
    </rPh>
    <rPh sb="27" eb="29">
      <t>ニュウガク</t>
    </rPh>
    <rPh sb="29" eb="31">
      <t>シカク</t>
    </rPh>
    <rPh sb="32" eb="34">
      <t>シュウギョウ</t>
    </rPh>
    <rPh sb="34" eb="36">
      <t>ネンゲン</t>
    </rPh>
    <rPh sb="44" eb="46">
      <t>ガッコウ</t>
    </rPh>
    <rPh sb="46" eb="48">
      <t>クブン</t>
    </rPh>
    <rPh sb="49" eb="50">
      <t>フク</t>
    </rPh>
    <phoneticPr fontId="3"/>
  </si>
  <si>
    <t>３）専修学校高等課程（高等専修学校）を含む。</t>
    <rPh sb="2" eb="4">
      <t>センシュウ</t>
    </rPh>
    <rPh sb="4" eb="6">
      <t>ガッコウ</t>
    </rPh>
    <rPh sb="6" eb="8">
      <t>コウトウ</t>
    </rPh>
    <rPh sb="8" eb="10">
      <t>カテイ</t>
    </rPh>
    <rPh sb="11" eb="13">
      <t>コウトウ</t>
    </rPh>
    <rPh sb="13" eb="15">
      <t>センシュウ</t>
    </rPh>
    <rPh sb="15" eb="17">
      <t>ガッコウ</t>
    </rPh>
    <rPh sb="19" eb="20">
      <t>フク</t>
    </rPh>
    <phoneticPr fontId="3"/>
  </si>
  <si>
    <t>（11）　学校別施設状況</t>
    <rPh sb="5" eb="8">
      <t>ガッコウベツ</t>
    </rPh>
    <rPh sb="8" eb="10">
      <t>シセツ</t>
    </rPh>
    <rPh sb="10" eb="12">
      <t>ジョウキョウ</t>
    </rPh>
    <phoneticPr fontId="9"/>
  </si>
  <si>
    <t>学　校　名</t>
    <rPh sb="0" eb="5">
      <t>ガッコウメイ</t>
    </rPh>
    <phoneticPr fontId="9"/>
  </si>
  <si>
    <t>教　室　数</t>
    <rPh sb="0" eb="3">
      <t>キョウシツ</t>
    </rPh>
    <rPh sb="4" eb="5">
      <t>スウ</t>
    </rPh>
    <phoneticPr fontId="9"/>
  </si>
  <si>
    <t>校　　地</t>
    <rPh sb="0" eb="1">
      <t>コウ</t>
    </rPh>
    <rPh sb="3" eb="4">
      <t>チ</t>
    </rPh>
    <phoneticPr fontId="9"/>
  </si>
  <si>
    <t>校　　舎</t>
    <rPh sb="0" eb="4">
      <t>コウシャ</t>
    </rPh>
    <phoneticPr fontId="9"/>
  </si>
  <si>
    <t>運動場</t>
    <rPh sb="0" eb="3">
      <t>ウンドウジョウ</t>
    </rPh>
    <phoneticPr fontId="9"/>
  </si>
  <si>
    <t>体育館</t>
    <rPh sb="0" eb="3">
      <t>タイイクカン</t>
    </rPh>
    <phoneticPr fontId="9"/>
  </si>
  <si>
    <t>プールの有無</t>
    <phoneticPr fontId="9"/>
  </si>
  <si>
    <t>創　   　立</t>
    <rPh sb="0" eb="7">
      <t>ソウリツ</t>
    </rPh>
    <phoneticPr fontId="9"/>
  </si>
  <si>
    <t>児　童</t>
    <rPh sb="0" eb="3">
      <t>ジドウ</t>
    </rPh>
    <phoneticPr fontId="9"/>
  </si>
  <si>
    <t>総数</t>
    <rPh sb="0" eb="2">
      <t>ソウスウ</t>
    </rPh>
    <phoneticPr fontId="9"/>
  </si>
  <si>
    <t>普通</t>
    <rPh sb="0" eb="2">
      <t>フツウ</t>
    </rPh>
    <phoneticPr fontId="9"/>
  </si>
  <si>
    <t>特別</t>
    <rPh sb="0" eb="2">
      <t>トクベツ</t>
    </rPh>
    <phoneticPr fontId="9"/>
  </si>
  <si>
    <t>面積</t>
    <rPh sb="0" eb="2">
      <t>メンセキ</t>
    </rPh>
    <phoneticPr fontId="9"/>
  </si>
  <si>
    <t>児童・</t>
    <rPh sb="0" eb="2">
      <t>ジドウ</t>
    </rPh>
    <phoneticPr fontId="9"/>
  </si>
  <si>
    <t>生徒数</t>
    <rPh sb="0" eb="3">
      <t>セイトスウ</t>
    </rPh>
    <phoneticPr fontId="9"/>
  </si>
  <si>
    <t>生徒一</t>
    <phoneticPr fontId="9"/>
  </si>
  <si>
    <t>年　月　日</t>
    <rPh sb="0" eb="5">
      <t>ネンガッピ</t>
    </rPh>
    <phoneticPr fontId="9"/>
  </si>
  <si>
    <t>（人）</t>
    <rPh sb="1" eb="2">
      <t>ヒト</t>
    </rPh>
    <phoneticPr fontId="9"/>
  </si>
  <si>
    <t>（㎡）</t>
  </si>
  <si>
    <t>人当たり</t>
    <rPh sb="1" eb="2">
      <t>ア</t>
    </rPh>
    <phoneticPr fontId="9"/>
  </si>
  <si>
    <t>面積（㎡）</t>
    <phoneticPr fontId="9"/>
  </si>
  <si>
    <t>面積（㎡）</t>
  </si>
  <si>
    <t>南風原幼稚園</t>
    <rPh sb="0" eb="3">
      <t>ハエバル</t>
    </rPh>
    <rPh sb="3" eb="6">
      <t>ヨウチエン</t>
    </rPh>
    <phoneticPr fontId="9"/>
  </si>
  <si>
    <t>S48. 4. 1</t>
  </si>
  <si>
    <t>無</t>
    <rPh sb="0" eb="1">
      <t>ム</t>
    </rPh>
    <phoneticPr fontId="9"/>
  </si>
  <si>
    <t>津嘉山幼稚園</t>
    <rPh sb="0" eb="3">
      <t>ツカザン</t>
    </rPh>
    <rPh sb="3" eb="6">
      <t>ヨウチエン</t>
    </rPh>
    <phoneticPr fontId="9"/>
  </si>
  <si>
    <t>S49. 4. 1</t>
  </si>
  <si>
    <t>北丘幼稚園</t>
    <rPh sb="0" eb="1">
      <t>キタ</t>
    </rPh>
    <rPh sb="1" eb="2">
      <t>オカ</t>
    </rPh>
    <rPh sb="2" eb="5">
      <t>ヨウチエン</t>
    </rPh>
    <phoneticPr fontId="9"/>
  </si>
  <si>
    <t>S57. 4. 1</t>
  </si>
  <si>
    <t>翔南幼稚園</t>
    <rPh sb="0" eb="2">
      <t>ショウナン</t>
    </rPh>
    <rPh sb="2" eb="5">
      <t>ヨウチエン</t>
    </rPh>
    <phoneticPr fontId="9"/>
  </si>
  <si>
    <t>H 3. 4. 1</t>
  </si>
  <si>
    <t>南風原小学校</t>
    <rPh sb="0" eb="3">
      <t>ハエバル</t>
    </rPh>
    <rPh sb="3" eb="6">
      <t>ショウガッコウ</t>
    </rPh>
    <phoneticPr fontId="9"/>
  </si>
  <si>
    <t>M13. 6. 1</t>
    <phoneticPr fontId="9"/>
  </si>
  <si>
    <t>津嘉山小学校</t>
    <rPh sb="0" eb="3">
      <t>ツカザン</t>
    </rPh>
    <rPh sb="3" eb="6">
      <t>ショウガッコウ</t>
    </rPh>
    <phoneticPr fontId="9"/>
  </si>
  <si>
    <t>S50. 4. 1</t>
    <phoneticPr fontId="9"/>
  </si>
  <si>
    <t>北丘小学校</t>
    <rPh sb="0" eb="2">
      <t>キタオカ</t>
    </rPh>
    <rPh sb="2" eb="5">
      <t>ショウガッコウ</t>
    </rPh>
    <phoneticPr fontId="9"/>
  </si>
  <si>
    <t>翔南小学校</t>
    <rPh sb="0" eb="2">
      <t>ショウナン</t>
    </rPh>
    <rPh sb="2" eb="5">
      <t>ショウガッコウ</t>
    </rPh>
    <phoneticPr fontId="9"/>
  </si>
  <si>
    <t>南風原中学校</t>
    <rPh sb="0" eb="3">
      <t>ハエバル</t>
    </rPh>
    <rPh sb="3" eb="6">
      <t>チュウガッコウ</t>
    </rPh>
    <phoneticPr fontId="9"/>
  </si>
  <si>
    <t>S23. 4. 1</t>
  </si>
  <si>
    <t>南星中学校</t>
    <rPh sb="0" eb="1">
      <t>ナン</t>
    </rPh>
    <rPh sb="1" eb="2">
      <t>セイ</t>
    </rPh>
    <rPh sb="2" eb="5">
      <t>チュウガッコウ</t>
    </rPh>
    <phoneticPr fontId="9"/>
  </si>
  <si>
    <t>S62. 4. 1</t>
  </si>
  <si>
    <t>資料：学校教育課（学校施設台帳）</t>
    <rPh sb="0" eb="2">
      <t>シリョウ</t>
    </rPh>
    <rPh sb="3" eb="5">
      <t>ガッコウ</t>
    </rPh>
    <rPh sb="5" eb="8">
      <t>キョウイクカ</t>
    </rPh>
    <rPh sb="9" eb="11">
      <t>ガッコウ</t>
    </rPh>
    <rPh sb="11" eb="13">
      <t>シセツ</t>
    </rPh>
    <rPh sb="13" eb="15">
      <t>ダイチョウ</t>
    </rPh>
    <phoneticPr fontId="9"/>
  </si>
  <si>
    <t>（12）　南風原町立図書館分類別本の登録状況</t>
    <rPh sb="5" eb="8">
      <t>ハエバル</t>
    </rPh>
    <rPh sb="8" eb="10">
      <t>チョウリツ</t>
    </rPh>
    <rPh sb="13" eb="15">
      <t>ブンルイ</t>
    </rPh>
    <rPh sb="15" eb="16">
      <t>ベツ</t>
    </rPh>
    <rPh sb="16" eb="17">
      <t>ホン</t>
    </rPh>
    <rPh sb="18" eb="20">
      <t>トウロク</t>
    </rPh>
    <rPh sb="20" eb="22">
      <t>ジョウキョウ</t>
    </rPh>
    <phoneticPr fontId="9"/>
  </si>
  <si>
    <t>分類　</t>
    <rPh sb="0" eb="2">
      <t>ブンルイ</t>
    </rPh>
    <phoneticPr fontId="9"/>
  </si>
  <si>
    <t>事典</t>
    <rPh sb="0" eb="1">
      <t>ジ</t>
    </rPh>
    <rPh sb="1" eb="2">
      <t>ジテン</t>
    </rPh>
    <phoneticPr fontId="9"/>
  </si>
  <si>
    <t>哲学</t>
    <rPh sb="0" eb="2">
      <t>テツガク</t>
    </rPh>
    <phoneticPr fontId="9"/>
  </si>
  <si>
    <t>歴史</t>
    <rPh sb="0" eb="2">
      <t>レキシ</t>
    </rPh>
    <phoneticPr fontId="9"/>
  </si>
  <si>
    <t>社会科学</t>
    <rPh sb="0" eb="2">
      <t>シャカイ</t>
    </rPh>
    <rPh sb="2" eb="4">
      <t>カガク</t>
    </rPh>
    <phoneticPr fontId="9"/>
  </si>
  <si>
    <t>自然科学</t>
    <rPh sb="0" eb="2">
      <t>シゼン</t>
    </rPh>
    <rPh sb="2" eb="4">
      <t>カガク</t>
    </rPh>
    <phoneticPr fontId="9"/>
  </si>
  <si>
    <t>工業技術</t>
    <rPh sb="0" eb="2">
      <t>コウギョウ</t>
    </rPh>
    <rPh sb="2" eb="4">
      <t>ギジュツ</t>
    </rPh>
    <phoneticPr fontId="9"/>
  </si>
  <si>
    <t>産業</t>
    <rPh sb="0" eb="2">
      <t>サンギョウ</t>
    </rPh>
    <phoneticPr fontId="9"/>
  </si>
  <si>
    <t>芸術</t>
    <rPh sb="0" eb="2">
      <t>ゲイジュツ</t>
    </rPh>
    <phoneticPr fontId="9"/>
  </si>
  <si>
    <t>語学</t>
    <rPh sb="0" eb="2">
      <t>ゴガク</t>
    </rPh>
    <phoneticPr fontId="9"/>
  </si>
  <si>
    <t>文学</t>
    <rPh sb="0" eb="2">
      <t>ブンガク</t>
    </rPh>
    <phoneticPr fontId="9"/>
  </si>
  <si>
    <t>郷土資料</t>
    <rPh sb="0" eb="2">
      <t>キョウド</t>
    </rPh>
    <rPh sb="2" eb="4">
      <t>シリョウ</t>
    </rPh>
    <phoneticPr fontId="9"/>
  </si>
  <si>
    <t>児童 図書</t>
    <rPh sb="0" eb="2">
      <t>ジドウ</t>
    </rPh>
    <rPh sb="3" eb="5">
      <t>トショ</t>
    </rPh>
    <phoneticPr fontId="9"/>
  </si>
  <si>
    <t>　年</t>
    <rPh sb="1" eb="2">
      <t>ネン</t>
    </rPh>
    <phoneticPr fontId="9"/>
  </si>
  <si>
    <t>冊</t>
    <rPh sb="0" eb="1">
      <t>サツ</t>
    </rPh>
    <phoneticPr fontId="9"/>
  </si>
  <si>
    <t>％</t>
    <phoneticPr fontId="9"/>
  </si>
  <si>
    <t>※平成２４年度より南風原町立図書館へ名称変更</t>
    <rPh sb="1" eb="3">
      <t>ヘイセイ</t>
    </rPh>
    <rPh sb="5" eb="7">
      <t>ネンド</t>
    </rPh>
    <rPh sb="9" eb="12">
      <t>ハエバル</t>
    </rPh>
    <rPh sb="12" eb="14">
      <t>チョウリツ</t>
    </rPh>
    <rPh sb="14" eb="17">
      <t>トショカン</t>
    </rPh>
    <rPh sb="18" eb="20">
      <t>メイショウ</t>
    </rPh>
    <rPh sb="20" eb="22">
      <t>ヘンコウ</t>
    </rPh>
    <phoneticPr fontId="9"/>
  </si>
  <si>
    <t>※平成２４年は１２月末現在</t>
    <rPh sb="1" eb="3">
      <t>ヘイセイ</t>
    </rPh>
    <rPh sb="5" eb="6">
      <t>ネン</t>
    </rPh>
    <rPh sb="9" eb="10">
      <t>ガツ</t>
    </rPh>
    <rPh sb="10" eb="11">
      <t>マツ</t>
    </rPh>
    <rPh sb="11" eb="13">
      <t>ゲンザイ</t>
    </rPh>
    <phoneticPr fontId="9"/>
  </si>
  <si>
    <t>（１３）　中央公民館利用状況</t>
    <rPh sb="5" eb="7">
      <t>チュウオウ</t>
    </rPh>
    <rPh sb="7" eb="10">
      <t>コウミンカン</t>
    </rPh>
    <rPh sb="10" eb="12">
      <t>リヨウ</t>
    </rPh>
    <rPh sb="12" eb="14">
      <t>ジョウキョウ</t>
    </rPh>
    <phoneticPr fontId="9"/>
  </si>
  <si>
    <t xml:space="preserve">月別 </t>
    <rPh sb="0" eb="2">
      <t>ツキベツ</t>
    </rPh>
    <phoneticPr fontId="9"/>
  </si>
  <si>
    <t>1月</t>
    <rPh sb="1" eb="2">
      <t>ガツ</t>
    </rPh>
    <phoneticPr fontId="9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</si>
  <si>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</si>
  <si>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</si>
  <si>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</si>
  <si>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</si>
  <si>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</si>
  <si>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</si>
  <si>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</si>
  <si>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</si>
  <si>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</si>
  <si>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</si>
  <si>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</si>
  <si>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年次</t>
    <rPh sb="0" eb="2">
      <t>ネンジ</t>
    </rPh>
    <phoneticPr fontId="9"/>
  </si>
  <si>
    <t>その他</t>
    <rPh sb="2" eb="3">
      <t>タ</t>
    </rPh>
    <phoneticPr fontId="9"/>
  </si>
  <si>
    <t>各年３月卒業者</t>
    <rPh sb="0" eb="2">
      <t>カクネン</t>
    </rPh>
    <rPh sb="3" eb="4">
      <t>ガツ</t>
    </rPh>
    <rPh sb="4" eb="7">
      <t>ソツギョウシャ</t>
    </rPh>
    <phoneticPr fontId="9"/>
  </si>
  <si>
    <t>資料：平成22年国勢調査</t>
    <phoneticPr fontId="10"/>
  </si>
  <si>
    <t>各年３月末現在</t>
    <phoneticPr fontId="9"/>
  </si>
  <si>
    <t>資料：南風原町立図書館</t>
    <phoneticPr fontId="9"/>
  </si>
  <si>
    <t>資料：中央公民館</t>
    <rPh sb="3" eb="5">
      <t>チュウオウ</t>
    </rPh>
    <rPh sb="5" eb="8">
      <t>コウミンカン</t>
    </rPh>
    <phoneticPr fontId="9"/>
  </si>
  <si>
    <t>平成２６年</t>
    <rPh sb="0" eb="2">
      <t>ヘイセイ</t>
    </rPh>
    <phoneticPr fontId="9"/>
  </si>
  <si>
    <t>平成２７年</t>
    <rPh sb="0" eb="2">
      <t>ヘイセイ</t>
    </rPh>
    <phoneticPr fontId="9"/>
  </si>
  <si>
    <t>２）専修学校高等課程（高等専修学校）を含む。
※平成７年、平成１７年、平成２７年は調査なし。</t>
    <rPh sb="2" eb="4">
      <t>センシュウ</t>
    </rPh>
    <rPh sb="4" eb="6">
      <t>ガッコウ</t>
    </rPh>
    <rPh sb="6" eb="8">
      <t>コウトウ</t>
    </rPh>
    <rPh sb="8" eb="10">
      <t>カテイ</t>
    </rPh>
    <rPh sb="11" eb="13">
      <t>コウトウ</t>
    </rPh>
    <rPh sb="13" eb="15">
      <t>センシュウ</t>
    </rPh>
    <rPh sb="15" eb="17">
      <t>ガッコウ</t>
    </rPh>
    <rPh sb="19" eb="20">
      <t>フク</t>
    </rPh>
    <rPh sb="24" eb="26">
      <t>ヘイセイ</t>
    </rPh>
    <rPh sb="27" eb="28">
      <t>ネン</t>
    </rPh>
    <rPh sb="29" eb="31">
      <t>ヘイセイ</t>
    </rPh>
    <rPh sb="33" eb="34">
      <t>ネン</t>
    </rPh>
    <rPh sb="35" eb="37">
      <t>ヘイセイ</t>
    </rPh>
    <rPh sb="39" eb="40">
      <t>ネン</t>
    </rPh>
    <rPh sb="41" eb="43">
      <t>チョウサ</t>
    </rPh>
    <phoneticPr fontId="3"/>
  </si>
  <si>
    <t>※平成７年、平成１７年、平成２７年は調査なし。</t>
    <phoneticPr fontId="9"/>
  </si>
  <si>
    <t>各年5月1日現在　</t>
  </si>
  <si>
    <t>平成 2４年</t>
    <rPh sb="0" eb="2">
      <t>ヘイセイ</t>
    </rPh>
    <phoneticPr fontId="9"/>
  </si>
  <si>
    <t>平成 25年</t>
    <rPh sb="0" eb="2">
      <t>ヘイセイ</t>
    </rPh>
    <phoneticPr fontId="9"/>
  </si>
  <si>
    <t>平成 26年</t>
    <rPh sb="0" eb="2">
      <t>ヘイセイ</t>
    </rPh>
    <phoneticPr fontId="9"/>
  </si>
  <si>
    <t>平成 27年</t>
    <rPh sb="0" eb="2">
      <t>ヘイセイ</t>
    </rPh>
    <phoneticPr fontId="9"/>
  </si>
  <si>
    <t>平成 28年</t>
    <rPh sb="0" eb="2">
      <t>ヘイセイ</t>
    </rPh>
    <phoneticPr fontId="9"/>
  </si>
  <si>
    <t>平成 29年</t>
    <rPh sb="0" eb="2">
      <t>ヘイセイ</t>
    </rPh>
    <phoneticPr fontId="9"/>
  </si>
  <si>
    <t>平成 30年</t>
    <rPh sb="0" eb="2">
      <t>ヘイセイ</t>
    </rPh>
    <phoneticPr fontId="9"/>
  </si>
  <si>
    <t>平成 24年</t>
    <rPh sb="0" eb="2">
      <t>ヘイセイ</t>
    </rPh>
    <phoneticPr fontId="9"/>
  </si>
  <si>
    <t>平成 2７年</t>
    <rPh sb="0" eb="2">
      <t>ヘイセイ</t>
    </rPh>
    <phoneticPr fontId="9"/>
  </si>
  <si>
    <t>平成 ２４年</t>
    <rPh sb="0" eb="2">
      <t>ヘイセイ</t>
    </rPh>
    <rPh sb="5" eb="6">
      <t>ネン</t>
    </rPh>
    <phoneticPr fontId="9"/>
  </si>
  <si>
    <t>平成 ２５年</t>
    <rPh sb="0" eb="2">
      <t>ヘイセイ</t>
    </rPh>
    <rPh sb="5" eb="6">
      <t>ネン</t>
    </rPh>
    <phoneticPr fontId="9"/>
  </si>
  <si>
    <t>平成 ２６年</t>
    <rPh sb="0" eb="2">
      <t>ヘイセイ</t>
    </rPh>
    <rPh sb="5" eb="6">
      <t>ネン</t>
    </rPh>
    <phoneticPr fontId="9"/>
  </si>
  <si>
    <t>平成 ２７年</t>
    <rPh sb="0" eb="2">
      <t>ヘイセイ</t>
    </rPh>
    <rPh sb="5" eb="6">
      <t>ネン</t>
    </rPh>
    <phoneticPr fontId="9"/>
  </si>
  <si>
    <t>平成 ２８年</t>
    <rPh sb="0" eb="2">
      <t>ヘイセイ</t>
    </rPh>
    <rPh sb="5" eb="6">
      <t>ネン</t>
    </rPh>
    <phoneticPr fontId="9"/>
  </si>
  <si>
    <t>平成 ２９年</t>
    <rPh sb="0" eb="2">
      <t>ヘイセイ</t>
    </rPh>
    <rPh sb="5" eb="6">
      <t>ネン</t>
    </rPh>
    <phoneticPr fontId="9"/>
  </si>
  <si>
    <t>平成 ３０年</t>
    <rPh sb="0" eb="2">
      <t>ヘイセイ</t>
    </rPh>
    <rPh sb="5" eb="6">
      <t>ネン</t>
    </rPh>
    <phoneticPr fontId="9"/>
  </si>
  <si>
    <t>２　　　年</t>
    <phoneticPr fontId="9"/>
  </si>
  <si>
    <t>３　　　年</t>
    <phoneticPr fontId="9"/>
  </si>
  <si>
    <t>平成 ２５年</t>
    <rPh sb="0" eb="2">
      <t>ヘイセイ</t>
    </rPh>
    <phoneticPr fontId="9"/>
  </si>
  <si>
    <t>平成 ２６年</t>
    <rPh sb="0" eb="2">
      <t>ヘイセイ</t>
    </rPh>
    <phoneticPr fontId="9"/>
  </si>
  <si>
    <t>平成 ２７年</t>
    <rPh sb="0" eb="2">
      <t>ヘイセイ</t>
    </rPh>
    <phoneticPr fontId="9"/>
  </si>
  <si>
    <t>平成 ２８年</t>
    <rPh sb="0" eb="2">
      <t>ヘイセイ</t>
    </rPh>
    <phoneticPr fontId="9"/>
  </si>
  <si>
    <t>平成 ２９年</t>
    <rPh sb="0" eb="2">
      <t>ヘイセイ</t>
    </rPh>
    <phoneticPr fontId="9"/>
  </si>
  <si>
    <t>平成 ３０年</t>
    <rPh sb="0" eb="2">
      <t>ヘイセイ</t>
    </rPh>
    <phoneticPr fontId="9"/>
  </si>
  <si>
    <t>各年5月1日現在　</t>
    <rPh sb="0" eb="2">
      <t>カクネン</t>
    </rPh>
    <rPh sb="3" eb="4">
      <t>ガツ</t>
    </rPh>
    <rPh sb="5" eb="6">
      <t>ヒ</t>
    </rPh>
    <rPh sb="6" eb="8">
      <t>ゲンザイ</t>
    </rPh>
    <phoneticPr fontId="2"/>
  </si>
  <si>
    <t>平成16年</t>
    <rPh sb="0" eb="2">
      <t>ヘイセイ</t>
    </rPh>
    <rPh sb="4" eb="5">
      <t>ネン</t>
    </rPh>
    <phoneticPr fontId="2"/>
  </si>
  <si>
    <t>-</t>
    <phoneticPr fontId="2"/>
  </si>
  <si>
    <t>　　 17年</t>
    <phoneticPr fontId="2"/>
  </si>
  <si>
    <t>　　 18年</t>
  </si>
  <si>
    <t>　　 19年</t>
  </si>
  <si>
    <t>　　 20年</t>
  </si>
  <si>
    <t>　　 21年</t>
  </si>
  <si>
    <t>　　 22年</t>
  </si>
  <si>
    <t>　　 23年</t>
  </si>
  <si>
    <t>　　 24年</t>
  </si>
  <si>
    <t>　　 25年</t>
  </si>
  <si>
    <t>　　 26年</t>
  </si>
  <si>
    <t>　　 27年</t>
  </si>
  <si>
    <t>　　 28年</t>
  </si>
  <si>
    <t>　　 29年</t>
  </si>
  <si>
    <t>　　 30年</t>
  </si>
  <si>
    <t>平成２９年度（単位：cm・kg）　</t>
    <phoneticPr fontId="10"/>
  </si>
  <si>
    <t>小　　　　　　　学　　　　　　　校</t>
    <phoneticPr fontId="10"/>
  </si>
  <si>
    <t>3　年</t>
    <phoneticPr fontId="4"/>
  </si>
  <si>
    <t>南風原</t>
  </si>
  <si>
    <t>津嘉山</t>
  </si>
  <si>
    <t>南星</t>
  </si>
  <si>
    <t>北丘</t>
  </si>
  <si>
    <t>翔南</t>
  </si>
  <si>
    <t>※平成26年に学校保健安全法施行規則の一部改正があり、</t>
    <rPh sb="1" eb="3">
      <t>ヘイセイ</t>
    </rPh>
    <rPh sb="5" eb="6">
      <t>ネン</t>
    </rPh>
    <rPh sb="7" eb="9">
      <t>ガッコウ</t>
    </rPh>
    <rPh sb="9" eb="11">
      <t>ホケン</t>
    </rPh>
    <rPh sb="11" eb="14">
      <t>アンゼンホウ</t>
    </rPh>
    <rPh sb="14" eb="16">
      <t>シコウ</t>
    </rPh>
    <rPh sb="16" eb="18">
      <t>キソク</t>
    </rPh>
    <rPh sb="19" eb="21">
      <t>イチブ</t>
    </rPh>
    <rPh sb="21" eb="23">
      <t>カイセイ</t>
    </rPh>
    <phoneticPr fontId="9"/>
  </si>
  <si>
    <t>　 平成28年度から座高の項目を削除。</t>
    <rPh sb="2" eb="4">
      <t>ヘイセイ</t>
    </rPh>
    <rPh sb="6" eb="8">
      <t>ネンド</t>
    </rPh>
    <rPh sb="10" eb="12">
      <t>ザコウ</t>
    </rPh>
    <rPh sb="13" eb="15">
      <t>コウモク</t>
    </rPh>
    <rPh sb="16" eb="18">
      <t>サクジョ</t>
    </rPh>
    <phoneticPr fontId="9"/>
  </si>
  <si>
    <t>平成30年5月1日現在　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9"/>
  </si>
  <si>
    <t>無</t>
    <rPh sb="0" eb="1">
      <t>ナ</t>
    </rPh>
    <phoneticPr fontId="9"/>
  </si>
  <si>
    <t>有</t>
    <rPh sb="0" eb="1">
      <t>ユウ</t>
    </rPh>
    <phoneticPr fontId="9"/>
  </si>
  <si>
    <t>平成26年</t>
    <rPh sb="0" eb="2">
      <t>ヘイセイ</t>
    </rPh>
    <phoneticPr fontId="9"/>
  </si>
  <si>
    <t>平成27年</t>
    <phoneticPr fontId="9"/>
  </si>
  <si>
    <t>平成28年</t>
  </si>
  <si>
    <t>平成29年</t>
  </si>
  <si>
    <t>平成30年</t>
  </si>
  <si>
    <t>　　27年</t>
    <phoneticPr fontId="9"/>
  </si>
  <si>
    <t>　　28年</t>
  </si>
  <si>
    <t>　　29年</t>
  </si>
  <si>
    <t>　　30年</t>
  </si>
  <si>
    <t>平成27年</t>
    <rPh sb="0" eb="2">
      <t>ヘイセイ</t>
    </rPh>
    <phoneticPr fontId="9"/>
  </si>
  <si>
    <t>平成28年</t>
    <rPh sb="0" eb="2">
      <t>ヘイセイ</t>
    </rPh>
    <phoneticPr fontId="9"/>
  </si>
  <si>
    <t>平成29年</t>
    <rPh sb="0" eb="2">
      <t>ヘイセイ</t>
    </rPh>
    <phoneticPr fontId="9"/>
  </si>
  <si>
    <t>平成30年</t>
    <rPh sb="0" eb="2">
      <t>ヘイセイ</t>
    </rPh>
    <phoneticPr fontId="9"/>
  </si>
  <si>
    <t>糸満</t>
    <rPh sb="0" eb="2">
      <t>イトマン</t>
    </rPh>
    <phoneticPr fontId="9"/>
  </si>
  <si>
    <t>向陽</t>
    <rPh sb="0" eb="2">
      <t>コウヨウ</t>
    </rPh>
    <phoneticPr fontId="9"/>
  </si>
  <si>
    <t>特別支援</t>
    <rPh sb="0" eb="2">
      <t>トクベツ</t>
    </rPh>
    <rPh sb="2" eb="4">
      <t>シエン</t>
    </rPh>
    <phoneticPr fontId="9"/>
  </si>
  <si>
    <t>平成２８年</t>
    <rPh sb="0" eb="2">
      <t>ヘイセイ</t>
    </rPh>
    <phoneticPr fontId="9"/>
  </si>
  <si>
    <t>平成２９年</t>
    <rPh sb="0" eb="2">
      <t>ヘイセイ</t>
    </rPh>
    <phoneticPr fontId="9"/>
  </si>
  <si>
    <t>つくば開成国際</t>
    <rPh sb="3" eb="5">
      <t>カイセイ</t>
    </rPh>
    <rPh sb="5" eb="7">
      <t>コクサイ</t>
    </rPh>
    <phoneticPr fontId="9"/>
  </si>
  <si>
    <t>八洲学園</t>
    <rPh sb="0" eb="2">
      <t>ヤシマ</t>
    </rPh>
    <rPh sb="2" eb="4">
      <t>ガクエン</t>
    </rPh>
    <phoneticPr fontId="9"/>
  </si>
  <si>
    <t>ドワンゴ学園N</t>
    <rPh sb="4" eb="6">
      <t>ガクエン</t>
    </rPh>
    <phoneticPr fontId="9"/>
  </si>
  <si>
    <t>沖縄カトリック</t>
    <rPh sb="0" eb="2">
      <t>オキナワ</t>
    </rPh>
    <phoneticPr fontId="9"/>
  </si>
  <si>
    <t>資料：各中学校(南風原中学校・南星中学校)</t>
    <phoneticPr fontId="9"/>
  </si>
  <si>
    <t>高等専修学校</t>
    <rPh sb="0" eb="2">
      <t>コウトウ</t>
    </rPh>
    <rPh sb="2" eb="4">
      <t>センシュウ</t>
    </rPh>
    <rPh sb="4" eb="6">
      <t>ガッコウ</t>
    </rPh>
    <phoneticPr fontId="9"/>
  </si>
  <si>
    <t>その他</t>
    <rPh sb="2" eb="3">
      <t>タ</t>
    </rPh>
    <phoneticPr fontId="9"/>
  </si>
  <si>
    <t>（１）　小学校別児童数の推移（Ｐ156参照）</t>
    <rPh sb="4" eb="7">
      <t>ショウガッコウ</t>
    </rPh>
    <rPh sb="7" eb="8">
      <t>ベツ</t>
    </rPh>
    <rPh sb="8" eb="11">
      <t>ジドウスウ</t>
    </rPh>
    <rPh sb="12" eb="14">
      <t>スイイ</t>
    </rPh>
    <rPh sb="19" eb="21">
      <t>サンショウ</t>
    </rPh>
    <phoneticPr fontId="9"/>
  </si>
  <si>
    <t>（2）　中学校別生徒数の推移（Ｐ158参照）</t>
    <rPh sb="4" eb="5">
      <t>チュウ</t>
    </rPh>
    <rPh sb="5" eb="7">
      <t>ショウガッコウ</t>
    </rPh>
    <rPh sb="7" eb="8">
      <t>ベツ</t>
    </rPh>
    <rPh sb="8" eb="10">
      <t>セイト</t>
    </rPh>
    <rPh sb="10" eb="11">
      <t>ジドウスウ</t>
    </rPh>
    <rPh sb="12" eb="14">
      <t>スイイ</t>
    </rPh>
    <rPh sb="19" eb="21">
      <t>サンショウ</t>
    </rPh>
    <phoneticPr fontId="9"/>
  </si>
  <si>
    <t>（３）　中学校卒業生の進路状況（Ｐ160、161参照）</t>
    <rPh sb="4" eb="7">
      <t>チュウガッコウ</t>
    </rPh>
    <rPh sb="7" eb="10">
      <t>ソツギョウセイ</t>
    </rPh>
    <rPh sb="11" eb="13">
      <t>シンロ</t>
    </rPh>
    <rPh sb="13" eb="15">
      <t>ジョウキョウ</t>
    </rPh>
    <rPh sb="24" eb="26">
      <t>サンショウ</t>
    </rPh>
    <phoneticPr fontId="8"/>
  </si>
  <si>
    <t>（４）　南風原町立図書館分類別本の登録状況（Ｐ164参照）</t>
    <rPh sb="4" eb="7">
      <t>ハエバル</t>
    </rPh>
    <rPh sb="7" eb="9">
      <t>チョウリツ</t>
    </rPh>
    <rPh sb="9" eb="12">
      <t>トショカン</t>
    </rPh>
    <rPh sb="12" eb="14">
      <t>ブンルイ</t>
    </rPh>
    <rPh sb="14" eb="15">
      <t>ベツ</t>
    </rPh>
    <rPh sb="15" eb="16">
      <t>ホン</t>
    </rPh>
    <rPh sb="17" eb="19">
      <t>トウロク</t>
    </rPh>
    <rPh sb="19" eb="21">
      <t>ジョウキョウ</t>
    </rPh>
    <rPh sb="26" eb="28">
      <t>サンショウ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</si>
</sst>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#,##0;[Red]#,##0"/>
    <numFmt numFmtId="179" formatCode="#,##0_);\(#,##0\)"/>
    <numFmt numFmtId="180" formatCode="#,##0.0_);\(#,##0.0\)"/>
    <numFmt numFmtId="181" formatCode="0;[Red]0"/>
    <numFmt numFmtId="182" formatCode="0.0;[Red]0.0"/>
    <numFmt numFmtId="183" formatCode="0.00;[Red]0.00"/>
    <numFmt numFmtId="184" formatCode="#,##0_);[Red]\(#,##0\)"/>
    <numFmt numFmtId="185" formatCode="0_);\(0\)"/>
    <numFmt numFmtId="186" formatCode="0.0%"/>
    <numFmt numFmtId="187" formatCode="0.000;[Red]0.000"/>
    <numFmt numFmtId="188" formatCode="0_);[Red]\(0\)"/>
    <numFmt numFmtId="189" formatCode="#,##0.0_);[Red]\(#,##0.0\)"/>
  </numFmts>
  <fonts count="21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i/>
      <sz val="11"/>
      <name val="明朝"/>
      <family val="1"/>
      <charset val="128"/>
    </font>
    <font>
      <sz val="10"/>
      <name val="Arial"/>
      <family val="2"/>
    </font>
    <font>
      <sz val="10"/>
      <name val="MS Sans Serif"/>
      <family val="2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ＤＦ平成ゴシック体W3"/>
      <family val="3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4" fillId="0" borderId="0"/>
    <xf numFmtId="38" fontId="1" fillId="0" borderId="0" applyFont="0" applyFill="0" applyBorder="0" applyAlignment="0" applyProtection="0"/>
    <xf numFmtId="0" fontId="1" fillId="0" borderId="0"/>
    <xf numFmtId="0" fontId="5" fillId="0" borderId="0"/>
    <xf numFmtId="0" fontId="17" fillId="0" borderId="0"/>
  </cellStyleXfs>
  <cellXfs count="447">
    <xf numFmtId="0" fontId="0" fillId="0" borderId="0" xfId="0"/>
    <xf numFmtId="0" fontId="8" fillId="0" borderId="0" xfId="0" applyFont="1" applyBorder="1" applyAlignment="1">
      <alignment horizontal="distributed" vertical="center"/>
    </xf>
    <xf numFmtId="0" fontId="11" fillId="0" borderId="0" xfId="0" applyFont="1"/>
    <xf numFmtId="185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85" fontId="13" fillId="0" borderId="0" xfId="0" applyNumberFormat="1" applyFont="1" applyBorder="1" applyAlignment="1">
      <alignment horizontal="right" vertical="center"/>
    </xf>
    <xf numFmtId="0" fontId="13" fillId="0" borderId="0" xfId="0" applyFont="1"/>
    <xf numFmtId="185" fontId="13" fillId="0" borderId="0" xfId="0" applyNumberFormat="1" applyFont="1"/>
    <xf numFmtId="0" fontId="13" fillId="0" borderId="0" xfId="0" applyFont="1" applyBorder="1" applyAlignment="1">
      <alignment vertical="center"/>
    </xf>
    <xf numFmtId="0" fontId="12" fillId="0" borderId="0" xfId="0" applyFont="1"/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/>
    </xf>
    <xf numFmtId="185" fontId="13" fillId="0" borderId="0" xfId="0" applyNumberFormat="1" applyFont="1" applyBorder="1" applyAlignment="1">
      <alignment horizontal="distributed" vertical="center"/>
    </xf>
    <xf numFmtId="186" fontId="13" fillId="0" borderId="0" xfId="0" applyNumberFormat="1" applyFont="1" applyBorder="1" applyAlignment="1">
      <alignment horizontal="right" vertical="center"/>
    </xf>
    <xf numFmtId="186" fontId="13" fillId="0" borderId="0" xfId="0" applyNumberFormat="1" applyFont="1"/>
    <xf numFmtId="178" fontId="12" fillId="0" borderId="1" xfId="0" applyNumberFormat="1" applyFont="1" applyBorder="1" applyAlignment="1">
      <alignment horizontal="right" vertical="center"/>
    </xf>
    <xf numFmtId="178" fontId="0" fillId="0" borderId="0" xfId="0" applyNumberFormat="1"/>
    <xf numFmtId="0" fontId="16" fillId="0" borderId="0" xfId="0" applyFont="1"/>
    <xf numFmtId="0" fontId="0" fillId="2" borderId="0" xfId="0" applyFill="1"/>
    <xf numFmtId="186" fontId="0" fillId="0" borderId="0" xfId="0" applyNumberFormat="1"/>
    <xf numFmtId="181" fontId="8" fillId="0" borderId="0" xfId="0" applyNumberFormat="1" applyFont="1" applyFill="1" applyBorder="1" applyAlignment="1">
      <alignment horizontal="left" vertical="center"/>
    </xf>
    <xf numFmtId="185" fontId="8" fillId="0" borderId="0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distributed" vertical="center"/>
    </xf>
    <xf numFmtId="185" fontId="8" fillId="0" borderId="28" xfId="0" applyNumberFormat="1" applyFont="1" applyFill="1" applyBorder="1" applyAlignment="1">
      <alignment horizontal="right" vertical="center"/>
    </xf>
    <xf numFmtId="181" fontId="8" fillId="0" borderId="28" xfId="0" applyNumberFormat="1" applyFont="1" applyFill="1" applyBorder="1" applyAlignment="1">
      <alignment horizontal="right" vertical="center"/>
    </xf>
    <xf numFmtId="181" fontId="8" fillId="0" borderId="28" xfId="0" applyNumberFormat="1" applyFont="1" applyFill="1" applyBorder="1" applyAlignment="1">
      <alignment horizontal="left" vertical="center"/>
    </xf>
    <xf numFmtId="0" fontId="0" fillId="0" borderId="28" xfId="0" applyFill="1" applyBorder="1"/>
    <xf numFmtId="0" fontId="8" fillId="0" borderId="0" xfId="10" applyFont="1" applyAlignment="1">
      <alignment vertical="center"/>
    </xf>
    <xf numFmtId="0" fontId="8" fillId="0" borderId="0" xfId="10" applyFont="1" applyAlignment="1">
      <alignment horizontal="right" vertical="center"/>
    </xf>
    <xf numFmtId="0" fontId="1" fillId="0" borderId="0" xfId="10" applyFont="1" applyAlignment="1">
      <alignment vertical="center"/>
    </xf>
    <xf numFmtId="0" fontId="8" fillId="0" borderId="36" xfId="10" applyFont="1" applyBorder="1" applyAlignment="1">
      <alignment horizontal="right" vertical="center"/>
    </xf>
    <xf numFmtId="0" fontId="8" fillId="0" borderId="31" xfId="10" applyFont="1" applyBorder="1" applyAlignment="1">
      <alignment horizontal="right" vertical="center"/>
    </xf>
    <xf numFmtId="0" fontId="6" fillId="0" borderId="14" xfId="10" applyFont="1" applyBorder="1" applyAlignment="1">
      <alignment horizontal="center" vertical="center"/>
    </xf>
    <xf numFmtId="0" fontId="6" fillId="0" borderId="14" xfId="10" applyFont="1" applyBorder="1" applyAlignment="1">
      <alignment horizontal="center" vertical="center" wrapText="1"/>
    </xf>
    <xf numFmtId="0" fontId="6" fillId="0" borderId="15" xfId="10" applyFont="1" applyBorder="1" applyAlignment="1">
      <alignment horizontal="center" vertical="center"/>
    </xf>
    <xf numFmtId="0" fontId="8" fillId="0" borderId="20" xfId="10" applyFont="1" applyBorder="1" applyAlignment="1">
      <alignment horizontal="left" vertical="center"/>
    </xf>
    <xf numFmtId="0" fontId="6" fillId="0" borderId="8" xfId="10" applyFont="1" applyBorder="1" applyAlignment="1">
      <alignment horizontal="center" vertical="center"/>
    </xf>
    <xf numFmtId="0" fontId="6" fillId="0" borderId="8" xfId="10" applyFont="1" applyBorder="1" applyAlignment="1">
      <alignment horizontal="center" vertical="center" wrapText="1"/>
    </xf>
    <xf numFmtId="0" fontId="6" fillId="0" borderId="17" xfId="10" applyFont="1" applyBorder="1" applyAlignment="1">
      <alignment horizontal="center" vertical="center"/>
    </xf>
    <xf numFmtId="0" fontId="8" fillId="0" borderId="10" xfId="10" applyFont="1" applyBorder="1" applyAlignment="1">
      <alignment horizontal="center" vertical="center"/>
    </xf>
    <xf numFmtId="179" fontId="8" fillId="0" borderId="1" xfId="10" applyNumberFormat="1" applyFont="1" applyBorder="1" applyAlignment="1">
      <alignment vertical="center"/>
    </xf>
    <xf numFmtId="179" fontId="8" fillId="0" borderId="2" xfId="10" applyNumberFormat="1" applyFont="1" applyBorder="1" applyAlignment="1">
      <alignment vertical="center"/>
    </xf>
    <xf numFmtId="179" fontId="8" fillId="0" borderId="14" xfId="10" applyNumberFormat="1" applyFont="1" applyBorder="1" applyAlignment="1">
      <alignment vertical="center"/>
    </xf>
    <xf numFmtId="0" fontId="8" fillId="0" borderId="47" xfId="10" applyFont="1" applyBorder="1" applyAlignment="1">
      <alignment horizontal="center" vertical="center"/>
    </xf>
    <xf numFmtId="179" fontId="8" fillId="0" borderId="3" xfId="10" applyNumberFormat="1" applyFont="1" applyBorder="1" applyAlignment="1">
      <alignment vertical="center"/>
    </xf>
    <xf numFmtId="179" fontId="8" fillId="0" borderId="30" xfId="10" applyNumberFormat="1" applyFont="1" applyBorder="1" applyAlignment="1">
      <alignment vertical="center"/>
    </xf>
    <xf numFmtId="179" fontId="8" fillId="0" borderId="4" xfId="10" applyNumberFormat="1" applyFont="1" applyBorder="1" applyAlignment="1">
      <alignment vertical="center"/>
    </xf>
    <xf numFmtId="0" fontId="1" fillId="0" borderId="0" xfId="10" applyFont="1" applyBorder="1" applyAlignment="1">
      <alignment vertical="center"/>
    </xf>
    <xf numFmtId="0" fontId="8" fillId="0" borderId="0" xfId="10" applyFont="1" applyBorder="1" applyAlignment="1">
      <alignment horizontal="center" vertical="center"/>
    </xf>
    <xf numFmtId="0" fontId="6" fillId="0" borderId="1" xfId="10" applyFont="1" applyBorder="1" applyAlignment="1">
      <alignment horizontal="center" vertical="center" wrapText="1"/>
    </xf>
    <xf numFmtId="0" fontId="6" fillId="0" borderId="10" xfId="10" applyFont="1" applyBorder="1" applyAlignment="1">
      <alignment horizontal="center" vertical="center"/>
    </xf>
    <xf numFmtId="179" fontId="8" fillId="0" borderId="1" xfId="10" applyNumberFormat="1" applyFont="1" applyBorder="1" applyAlignment="1">
      <alignment horizontal="right" vertical="center"/>
    </xf>
    <xf numFmtId="179" fontId="8" fillId="0" borderId="2" xfId="10" applyNumberFormat="1" applyFont="1" applyBorder="1" applyAlignment="1">
      <alignment horizontal="right" vertical="center"/>
    </xf>
    <xf numFmtId="0" fontId="8" fillId="0" borderId="12" xfId="10" applyFont="1" applyBorder="1" applyAlignment="1">
      <alignment horizontal="center" vertical="center"/>
    </xf>
    <xf numFmtId="179" fontId="8" fillId="0" borderId="3" xfId="10" applyNumberFormat="1" applyFont="1" applyBorder="1" applyAlignment="1">
      <alignment horizontal="right" vertical="center"/>
    </xf>
    <xf numFmtId="179" fontId="8" fillId="0" borderId="4" xfId="10" applyNumberFormat="1" applyFont="1" applyBorder="1" applyAlignment="1">
      <alignment horizontal="right" vertical="center"/>
    </xf>
    <xf numFmtId="0" fontId="12" fillId="0" borderId="0" xfId="10" applyFont="1" applyAlignment="1">
      <alignment vertical="center"/>
    </xf>
    <xf numFmtId="180" fontId="8" fillId="0" borderId="8" xfId="0" applyNumberFormat="1" applyFont="1" applyFill="1" applyBorder="1" applyAlignment="1">
      <alignment horizontal="right" vertical="center"/>
    </xf>
    <xf numFmtId="180" fontId="8" fillId="0" borderId="1" xfId="0" applyNumberFormat="1" applyFont="1" applyFill="1" applyBorder="1" applyAlignment="1">
      <alignment horizontal="right" vertical="center"/>
    </xf>
    <xf numFmtId="180" fontId="8" fillId="0" borderId="3" xfId="0" applyNumberFormat="1" applyFont="1" applyFill="1" applyBorder="1" applyAlignment="1">
      <alignment horizontal="right" vertical="center"/>
    </xf>
    <xf numFmtId="178" fontId="14" fillId="0" borderId="1" xfId="0" applyNumberFormat="1" applyFont="1" applyFill="1" applyBorder="1" applyAlignment="1">
      <alignment horizontal="right" vertical="center"/>
    </xf>
    <xf numFmtId="178" fontId="8" fillId="0" borderId="2" xfId="0" applyNumberFormat="1" applyFont="1" applyFill="1" applyBorder="1" applyAlignment="1">
      <alignment horizontal="right" vertical="center"/>
    </xf>
    <xf numFmtId="178" fontId="14" fillId="0" borderId="7" xfId="0" applyNumberFormat="1" applyFont="1" applyFill="1" applyBorder="1" applyAlignment="1">
      <alignment horizontal="right" vertical="center"/>
    </xf>
    <xf numFmtId="182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81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83" fontId="8" fillId="0" borderId="51" xfId="0" applyNumberFormat="1" applyFont="1" applyFill="1" applyBorder="1" applyAlignment="1">
      <alignment horizontal="center" vertical="center"/>
    </xf>
    <xf numFmtId="49" fontId="8" fillId="0" borderId="51" xfId="0" applyNumberFormat="1" applyFont="1" applyFill="1" applyBorder="1" applyAlignment="1">
      <alignment horizontal="center" vertical="center"/>
    </xf>
    <xf numFmtId="181" fontId="8" fillId="0" borderId="51" xfId="0" applyNumberFormat="1" applyFont="1" applyFill="1" applyBorder="1" applyAlignment="1">
      <alignment horizontal="center" vertical="center"/>
    </xf>
    <xf numFmtId="179" fontId="8" fillId="0" borderId="51" xfId="0" applyNumberFormat="1" applyFont="1" applyFill="1" applyBorder="1" applyAlignment="1">
      <alignment horizontal="left" vertical="center"/>
    </xf>
    <xf numFmtId="181" fontId="8" fillId="0" borderId="51" xfId="0" applyNumberFormat="1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183" fontId="8" fillId="0" borderId="0" xfId="0" applyNumberFormat="1" applyFont="1" applyFill="1" applyBorder="1" applyAlignment="1">
      <alignment horizontal="center" vertical="center"/>
    </xf>
    <xf numFmtId="49" fontId="8" fillId="0" borderId="53" xfId="0" applyNumberFormat="1" applyFont="1" applyFill="1" applyBorder="1" applyAlignment="1">
      <alignment horizontal="center" vertical="center"/>
    </xf>
    <xf numFmtId="181" fontId="8" fillId="0" borderId="53" xfId="0" applyNumberFormat="1" applyFont="1" applyFill="1" applyBorder="1" applyAlignment="1">
      <alignment horizontal="center" vertical="center"/>
    </xf>
    <xf numFmtId="183" fontId="8" fillId="0" borderId="53" xfId="0" applyNumberFormat="1" applyFont="1" applyFill="1" applyBorder="1" applyAlignment="1">
      <alignment horizontal="center" vertical="center"/>
    </xf>
    <xf numFmtId="179" fontId="8" fillId="0" borderId="53" xfId="0" applyNumberFormat="1" applyFont="1" applyFill="1" applyBorder="1" applyAlignment="1">
      <alignment horizontal="left" vertical="center"/>
    </xf>
    <xf numFmtId="181" fontId="8" fillId="0" borderId="53" xfId="0" applyNumberFormat="1" applyFont="1" applyFill="1" applyBorder="1" applyAlignment="1">
      <alignment horizontal="left" vertical="center"/>
    </xf>
    <xf numFmtId="182" fontId="8" fillId="0" borderId="0" xfId="0" applyNumberFormat="1" applyFont="1" applyFill="1" applyBorder="1" applyAlignment="1">
      <alignment horizontal="right" vertical="center"/>
    </xf>
    <xf numFmtId="180" fontId="12" fillId="0" borderId="1" xfId="0" applyNumberFormat="1" applyFont="1" applyFill="1" applyBorder="1" applyAlignment="1">
      <alignment horizontal="right" vertical="center"/>
    </xf>
    <xf numFmtId="180" fontId="12" fillId="0" borderId="3" xfId="0" applyNumberFormat="1" applyFont="1" applyFill="1" applyBorder="1" applyAlignment="1">
      <alignment horizontal="right" vertical="center"/>
    </xf>
    <xf numFmtId="178" fontId="14" fillId="0" borderId="2" xfId="0" applyNumberFormat="1" applyFont="1" applyFill="1" applyBorder="1" applyAlignment="1">
      <alignment horizontal="right" vertical="center"/>
    </xf>
    <xf numFmtId="185" fontId="13" fillId="2" borderId="0" xfId="0" applyNumberFormat="1" applyFont="1" applyFill="1" applyBorder="1" applyAlignment="1">
      <alignment horizontal="right" vertical="center"/>
    </xf>
    <xf numFmtId="0" fontId="13" fillId="2" borderId="0" xfId="0" applyFont="1" applyFill="1"/>
    <xf numFmtId="0" fontId="13" fillId="2" borderId="0" xfId="0" applyFont="1" applyFill="1" applyBorder="1" applyAlignment="1">
      <alignment horizontal="right" vertical="center"/>
    </xf>
    <xf numFmtId="0" fontId="13" fillId="2" borderId="0" xfId="0" applyFont="1" applyFill="1" applyAlignment="1">
      <alignment horizontal="right"/>
    </xf>
    <xf numFmtId="185" fontId="13" fillId="2" borderId="0" xfId="0" applyNumberFormat="1" applyFont="1" applyFill="1"/>
    <xf numFmtId="178" fontId="14" fillId="0" borderId="14" xfId="0" applyNumberFormat="1" applyFont="1" applyFill="1" applyBorder="1" applyAlignment="1">
      <alignment horizontal="right" vertical="center"/>
    </xf>
    <xf numFmtId="178" fontId="14" fillId="0" borderId="22" xfId="0" applyNumberFormat="1" applyFont="1" applyFill="1" applyBorder="1" applyAlignment="1">
      <alignment horizontal="right" vertical="center"/>
    </xf>
    <xf numFmtId="178" fontId="8" fillId="0" borderId="15" xfId="0" applyNumberFormat="1" applyFont="1" applyFill="1" applyBorder="1" applyAlignment="1">
      <alignment horizontal="right" vertical="center"/>
    </xf>
    <xf numFmtId="178" fontId="14" fillId="0" borderId="37" xfId="0" applyNumberFormat="1" applyFont="1" applyFill="1" applyBorder="1" applyAlignment="1">
      <alignment horizontal="right" vertical="center"/>
    </xf>
    <xf numFmtId="178" fontId="14" fillId="0" borderId="32" xfId="0" applyNumberFormat="1" applyFont="1" applyFill="1" applyBorder="1" applyAlignment="1">
      <alignment horizontal="right" vertical="center"/>
    </xf>
    <xf numFmtId="178" fontId="14" fillId="0" borderId="59" xfId="0" applyNumberFormat="1" applyFont="1" applyFill="1" applyBorder="1" applyAlignment="1">
      <alignment horizontal="right" vertical="center"/>
    </xf>
    <xf numFmtId="186" fontId="12" fillId="0" borderId="1" xfId="0" applyNumberFormat="1" applyFont="1" applyFill="1" applyBorder="1" applyAlignment="1">
      <alignment horizontal="right" vertical="center"/>
    </xf>
    <xf numFmtId="185" fontId="12" fillId="0" borderId="51" xfId="0" applyNumberFormat="1" applyFont="1" applyFill="1" applyBorder="1" applyAlignment="1">
      <alignment horizontal="center" vertical="center"/>
    </xf>
    <xf numFmtId="186" fontId="12" fillId="0" borderId="2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distributed" vertical="top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distributed" vertical="center"/>
    </xf>
    <xf numFmtId="179" fontId="8" fillId="0" borderId="1" xfId="0" applyNumberFormat="1" applyFont="1" applyFill="1" applyBorder="1" applyAlignment="1">
      <alignment horizontal="right" vertical="center"/>
    </xf>
    <xf numFmtId="179" fontId="8" fillId="0" borderId="2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left" vertical="center"/>
    </xf>
    <xf numFmtId="184" fontId="8" fillId="0" borderId="0" xfId="0" applyNumberFormat="1" applyFont="1" applyFill="1" applyBorder="1" applyAlignment="1">
      <alignment horizontal="left" vertical="center"/>
    </xf>
    <xf numFmtId="178" fontId="8" fillId="0" borderId="0" xfId="0" applyNumberFormat="1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distributed" vertical="center"/>
    </xf>
    <xf numFmtId="179" fontId="8" fillId="0" borderId="8" xfId="0" applyNumberFormat="1" applyFont="1" applyFill="1" applyBorder="1" applyAlignment="1">
      <alignment horizontal="right" vertical="center"/>
    </xf>
    <xf numFmtId="179" fontId="8" fillId="0" borderId="17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distributed" vertical="center"/>
    </xf>
    <xf numFmtId="179" fontId="8" fillId="0" borderId="29" xfId="0" applyNumberFormat="1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center"/>
    </xf>
    <xf numFmtId="179" fontId="8" fillId="0" borderId="24" xfId="0" applyNumberFormat="1" applyFont="1" applyFill="1" applyBorder="1" applyAlignment="1">
      <alignment horizontal="right" vertical="center"/>
    </xf>
    <xf numFmtId="180" fontId="8" fillId="0" borderId="23" xfId="0" applyNumberFormat="1" applyFont="1" applyFill="1" applyBorder="1" applyAlignment="1">
      <alignment horizontal="right" vertical="center"/>
    </xf>
    <xf numFmtId="179" fontId="8" fillId="0" borderId="23" xfId="0" applyNumberFormat="1" applyFont="1" applyFill="1" applyBorder="1" applyAlignment="1">
      <alignment horizontal="right" vertical="center"/>
    </xf>
    <xf numFmtId="179" fontId="8" fillId="0" borderId="14" xfId="0" applyNumberFormat="1" applyFont="1" applyFill="1" applyBorder="1" applyAlignment="1">
      <alignment horizontal="right" vertical="center"/>
    </xf>
    <xf numFmtId="180" fontId="8" fillId="0" borderId="14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distributed" vertical="center"/>
    </xf>
    <xf numFmtId="179" fontId="8" fillId="0" borderId="3" xfId="0" applyNumberFormat="1" applyFont="1" applyFill="1" applyBorder="1" applyAlignment="1">
      <alignment horizontal="right" vertical="center"/>
    </xf>
    <xf numFmtId="180" fontId="8" fillId="0" borderId="32" xfId="0" applyNumberFormat="1" applyFont="1" applyFill="1" applyBorder="1" applyAlignment="1">
      <alignment horizontal="right" vertical="center"/>
    </xf>
    <xf numFmtId="179" fontId="8" fillId="0" borderId="4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/>
    </xf>
    <xf numFmtId="18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184" fontId="8" fillId="0" borderId="0" xfId="0" applyNumberFormat="1" applyFont="1" applyFill="1" applyBorder="1" applyAlignment="1">
      <alignment horizontal="center" vertical="center"/>
    </xf>
    <xf numFmtId="179" fontId="8" fillId="0" borderId="15" xfId="0" applyNumberFormat="1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4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179" fontId="8" fillId="0" borderId="9" xfId="0" applyNumberFormat="1" applyFont="1" applyFill="1" applyBorder="1" applyAlignment="1">
      <alignment horizontal="left" vertical="center"/>
    </xf>
    <xf numFmtId="179" fontId="8" fillId="0" borderId="1" xfId="0" applyNumberFormat="1" applyFont="1" applyFill="1" applyBorder="1" applyAlignment="1">
      <alignment horizontal="left" vertical="center"/>
    </xf>
    <xf numFmtId="179" fontId="8" fillId="0" borderId="11" xfId="0" applyNumberFormat="1" applyFont="1" applyFill="1" applyBorder="1" applyAlignment="1">
      <alignment horizontal="left" vertical="center"/>
    </xf>
    <xf numFmtId="179" fontId="8" fillId="0" borderId="42" xfId="0" applyNumberFormat="1" applyFont="1" applyFill="1" applyBorder="1" applyAlignment="1">
      <alignment horizontal="left" vertical="center"/>
    </xf>
    <xf numFmtId="179" fontId="8" fillId="0" borderId="23" xfId="0" applyNumberFormat="1" applyFont="1" applyFill="1" applyBorder="1" applyAlignment="1">
      <alignment horizontal="left" vertical="center"/>
    </xf>
    <xf numFmtId="178" fontId="14" fillId="0" borderId="8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distributed" vertical="center"/>
    </xf>
    <xf numFmtId="179" fontId="8" fillId="0" borderId="59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right" vertical="center"/>
    </xf>
    <xf numFmtId="178" fontId="8" fillId="0" borderId="8" xfId="0" applyNumberFormat="1" applyFont="1" applyFill="1" applyBorder="1" applyAlignment="1">
      <alignment horizontal="right" vertical="center"/>
    </xf>
    <xf numFmtId="178" fontId="14" fillId="0" borderId="17" xfId="0" applyNumberFormat="1" applyFont="1" applyFill="1" applyBorder="1" applyAlignment="1">
      <alignment horizontal="right" vertical="center"/>
    </xf>
    <xf numFmtId="178" fontId="14" fillId="0" borderId="3" xfId="0" applyNumberFormat="1" applyFont="1" applyFill="1" applyBorder="1" applyAlignment="1">
      <alignment horizontal="right" vertical="center"/>
    </xf>
    <xf numFmtId="178" fontId="14" fillId="0" borderId="4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41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top"/>
    </xf>
    <xf numFmtId="0" fontId="6" fillId="0" borderId="10" xfId="0" applyNumberFormat="1" applyFont="1" applyFill="1" applyBorder="1" applyAlignment="1">
      <alignment horizontal="right" vertical="center"/>
    </xf>
    <xf numFmtId="186" fontId="8" fillId="0" borderId="2" xfId="0" applyNumberFormat="1" applyFont="1" applyFill="1" applyBorder="1" applyAlignment="1">
      <alignment horizontal="right" vertical="center"/>
    </xf>
    <xf numFmtId="0" fontId="6" fillId="0" borderId="19" xfId="0" applyNumberFormat="1" applyFont="1" applyFill="1" applyBorder="1" applyAlignment="1">
      <alignment horizontal="center" vertical="center"/>
    </xf>
    <xf numFmtId="186" fontId="8" fillId="0" borderId="17" xfId="0" applyNumberFormat="1" applyFont="1" applyFill="1" applyBorder="1" applyAlignment="1">
      <alignment horizontal="right" vertical="center"/>
    </xf>
    <xf numFmtId="186" fontId="8" fillId="0" borderId="15" xfId="0" applyNumberFormat="1" applyFont="1" applyFill="1" applyBorder="1" applyAlignment="1">
      <alignment horizontal="right" vertical="center"/>
    </xf>
    <xf numFmtId="186" fontId="8" fillId="0" borderId="24" xfId="0" applyNumberFormat="1" applyFont="1" applyFill="1" applyBorder="1" applyAlignment="1">
      <alignment horizontal="right" vertical="center"/>
    </xf>
    <xf numFmtId="0" fontId="6" fillId="0" borderId="12" xfId="0" applyNumberFormat="1" applyFont="1" applyFill="1" applyBorder="1" applyAlignment="1">
      <alignment horizontal="center" vertical="center"/>
    </xf>
    <xf numFmtId="179" fontId="8" fillId="0" borderId="32" xfId="0" applyNumberFormat="1" applyFont="1" applyFill="1" applyBorder="1" applyAlignment="1">
      <alignment horizontal="right" vertical="center"/>
    </xf>
    <xf numFmtId="186" fontId="8" fillId="0" borderId="4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distributed" vertical="center"/>
    </xf>
    <xf numFmtId="187" fontId="8" fillId="0" borderId="0" xfId="0" applyNumberFormat="1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distributed" vertical="center"/>
    </xf>
    <xf numFmtId="0" fontId="12" fillId="0" borderId="35" xfId="0" applyFont="1" applyFill="1" applyBorder="1" applyAlignment="1">
      <alignment horizontal="distributed" vertical="center"/>
    </xf>
    <xf numFmtId="0" fontId="8" fillId="0" borderId="29" xfId="0" applyFont="1" applyFill="1" applyBorder="1" applyAlignment="1">
      <alignment horizontal="left" vertical="center"/>
    </xf>
    <xf numFmtId="0" fontId="0" fillId="0" borderId="0" xfId="0" applyFill="1"/>
    <xf numFmtId="0" fontId="8" fillId="0" borderId="46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distributed" vertical="center"/>
    </xf>
    <xf numFmtId="0" fontId="12" fillId="0" borderId="7" xfId="0" applyFont="1" applyFill="1" applyBorder="1" applyAlignment="1">
      <alignment horizontal="distributed" vertical="center"/>
    </xf>
    <xf numFmtId="0" fontId="8" fillId="0" borderId="27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178" fontId="8" fillId="0" borderId="29" xfId="0" applyNumberFormat="1" applyFont="1" applyFill="1" applyBorder="1" applyAlignment="1">
      <alignment horizontal="left" vertical="center"/>
    </xf>
    <xf numFmtId="0" fontId="8" fillId="0" borderId="47" xfId="0" applyFont="1" applyFill="1" applyBorder="1" applyAlignment="1">
      <alignment horizontal="left" vertical="center"/>
    </xf>
    <xf numFmtId="0" fontId="12" fillId="0" borderId="48" xfId="0" applyFont="1" applyFill="1" applyBorder="1" applyAlignment="1">
      <alignment horizontal="distributed" vertical="center"/>
    </xf>
    <xf numFmtId="0" fontId="12" fillId="0" borderId="30" xfId="0" applyFont="1" applyFill="1" applyBorder="1" applyAlignment="1">
      <alignment horizontal="distributed" vertical="center"/>
    </xf>
    <xf numFmtId="0" fontId="18" fillId="0" borderId="28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left" vertical="center"/>
    </xf>
    <xf numFmtId="0" fontId="12" fillId="0" borderId="51" xfId="0" applyFont="1" applyFill="1" applyBorder="1" applyAlignment="1">
      <alignment horizontal="distributed" vertical="center"/>
    </xf>
    <xf numFmtId="0" fontId="12" fillId="0" borderId="43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8" fillId="0" borderId="52" xfId="0" applyFont="1" applyFill="1" applyBorder="1" applyAlignment="1">
      <alignment horizontal="left" vertical="center"/>
    </xf>
    <xf numFmtId="0" fontId="12" fillId="0" borderId="53" xfId="0" applyFont="1" applyFill="1" applyBorder="1" applyAlignment="1">
      <alignment horizontal="distributed" vertical="center"/>
    </xf>
    <xf numFmtId="0" fontId="12" fillId="0" borderId="54" xfId="0" applyFont="1" applyFill="1" applyBorder="1" applyAlignment="1">
      <alignment horizontal="distributed" vertical="center"/>
    </xf>
    <xf numFmtId="0" fontId="8" fillId="0" borderId="58" xfId="0" applyFont="1" applyFill="1" applyBorder="1" applyAlignment="1">
      <alignment horizontal="left" vertical="center"/>
    </xf>
    <xf numFmtId="0" fontId="12" fillId="0" borderId="66" xfId="0" applyFont="1" applyFill="1" applyBorder="1" applyAlignment="1">
      <alignment horizontal="distributed" vertical="center"/>
    </xf>
    <xf numFmtId="0" fontId="12" fillId="0" borderId="22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" fillId="0" borderId="0" xfId="10" applyFont="1" applyFill="1" applyAlignment="1">
      <alignment horizontal="left" vertical="center"/>
    </xf>
    <xf numFmtId="0" fontId="8" fillId="0" borderId="0" xfId="10" applyFont="1" applyFill="1" applyAlignment="1">
      <alignment vertical="center"/>
    </xf>
    <xf numFmtId="0" fontId="8" fillId="0" borderId="0" xfId="10" applyFont="1" applyFill="1" applyAlignment="1">
      <alignment horizontal="center" vertical="center"/>
    </xf>
    <xf numFmtId="0" fontId="8" fillId="0" borderId="0" xfId="10" applyFont="1" applyFill="1" applyAlignment="1">
      <alignment horizontal="left" vertical="center"/>
    </xf>
    <xf numFmtId="0" fontId="8" fillId="0" borderId="0" xfId="10" applyFont="1" applyFill="1" applyAlignment="1">
      <alignment horizontal="right" vertical="center"/>
    </xf>
    <xf numFmtId="0" fontId="12" fillId="0" borderId="6" xfId="10" applyFont="1" applyFill="1" applyBorder="1" applyAlignment="1">
      <alignment horizontal="centerContinuous" vertical="center"/>
    </xf>
    <xf numFmtId="0" fontId="12" fillId="0" borderId="13" xfId="10" applyFont="1" applyFill="1" applyBorder="1" applyAlignment="1">
      <alignment horizontal="centerContinuous" vertical="center"/>
    </xf>
    <xf numFmtId="0" fontId="7" fillId="0" borderId="1" xfId="10" applyFont="1" applyFill="1" applyBorder="1" applyAlignment="1">
      <alignment horizontal="center" vertical="center"/>
    </xf>
    <xf numFmtId="0" fontId="7" fillId="0" borderId="9" xfId="10" applyFont="1" applyFill="1" applyBorder="1" applyAlignment="1">
      <alignment horizontal="center" vertical="center"/>
    </xf>
    <xf numFmtId="0" fontId="7" fillId="0" borderId="2" xfId="10" applyFont="1" applyFill="1" applyBorder="1" applyAlignment="1">
      <alignment horizontal="center" vertical="center"/>
    </xf>
    <xf numFmtId="0" fontId="12" fillId="0" borderId="19" xfId="10" applyFont="1" applyFill="1" applyBorder="1" applyAlignment="1">
      <alignment horizontal="center" vertical="center"/>
    </xf>
    <xf numFmtId="0" fontId="12" fillId="0" borderId="1" xfId="10" applyFont="1" applyFill="1" applyBorder="1" applyAlignment="1">
      <alignment horizontal="center" vertical="center"/>
    </xf>
    <xf numFmtId="189" fontId="12" fillId="0" borderId="1" xfId="10" applyNumberFormat="1" applyFont="1" applyFill="1" applyBorder="1" applyAlignment="1">
      <alignment vertical="center"/>
    </xf>
    <xf numFmtId="189" fontId="12" fillId="0" borderId="9" xfId="10" applyNumberFormat="1" applyFont="1" applyFill="1" applyBorder="1" applyAlignment="1">
      <alignment vertical="center"/>
    </xf>
    <xf numFmtId="189" fontId="12" fillId="0" borderId="2" xfId="10" applyNumberFormat="1" applyFont="1" applyFill="1" applyBorder="1" applyAlignment="1">
      <alignment vertical="center"/>
    </xf>
    <xf numFmtId="0" fontId="12" fillId="0" borderId="31" xfId="10" applyFont="1" applyFill="1" applyBorder="1" applyAlignment="1">
      <alignment horizontal="center" vertical="center"/>
    </xf>
    <xf numFmtId="0" fontId="12" fillId="0" borderId="31" xfId="10" applyFont="1" applyFill="1" applyBorder="1" applyAlignment="1">
      <alignment vertical="center"/>
    </xf>
    <xf numFmtId="0" fontId="8" fillId="0" borderId="0" xfId="10" applyFont="1" applyFill="1" applyAlignment="1">
      <alignment horizontal="distributed" vertical="center"/>
    </xf>
    <xf numFmtId="0" fontId="12" fillId="0" borderId="37" xfId="10" applyFont="1" applyFill="1" applyBorder="1" applyAlignment="1">
      <alignment horizontal="center" vertical="center"/>
    </xf>
    <xf numFmtId="0" fontId="12" fillId="0" borderId="3" xfId="10" applyFont="1" applyFill="1" applyBorder="1" applyAlignment="1">
      <alignment horizontal="center" vertical="center"/>
    </xf>
    <xf numFmtId="189" fontId="12" fillId="0" borderId="3" xfId="10" applyNumberFormat="1" applyFont="1" applyFill="1" applyBorder="1" applyAlignment="1">
      <alignment vertical="center"/>
    </xf>
    <xf numFmtId="189" fontId="12" fillId="0" borderId="26" xfId="10" applyNumberFormat="1" applyFont="1" applyFill="1" applyBorder="1" applyAlignment="1">
      <alignment vertical="center"/>
    </xf>
    <xf numFmtId="189" fontId="12" fillId="0" borderId="4" xfId="10" applyNumberFormat="1" applyFont="1" applyFill="1" applyBorder="1" applyAlignment="1">
      <alignment vertical="center"/>
    </xf>
    <xf numFmtId="0" fontId="12" fillId="0" borderId="8" xfId="10" applyFont="1" applyFill="1" applyBorder="1" applyAlignment="1">
      <alignment horizontal="center" vertical="center"/>
    </xf>
    <xf numFmtId="189" fontId="12" fillId="0" borderId="8" xfId="10" applyNumberFormat="1" applyFont="1" applyFill="1" applyBorder="1" applyAlignment="1">
      <alignment vertical="center"/>
    </xf>
    <xf numFmtId="189" fontId="12" fillId="0" borderId="25" xfId="10" applyNumberFormat="1" applyFont="1" applyFill="1" applyBorder="1" applyAlignment="1">
      <alignment vertical="center"/>
    </xf>
    <xf numFmtId="189" fontId="12" fillId="0" borderId="17" xfId="10" applyNumberFormat="1" applyFont="1" applyFill="1" applyBorder="1" applyAlignment="1">
      <alignment vertical="center"/>
    </xf>
    <xf numFmtId="0" fontId="8" fillId="0" borderId="0" xfId="10" applyFont="1" applyFill="1" applyAlignment="1">
      <alignment horizontal="left"/>
    </xf>
    <xf numFmtId="178" fontId="8" fillId="0" borderId="0" xfId="0" applyNumberFormat="1" applyFont="1" applyFill="1" applyBorder="1" applyAlignment="1">
      <alignment horizontal="right"/>
    </xf>
    <xf numFmtId="0" fontId="8" fillId="0" borderId="0" xfId="10" applyFont="1" applyFill="1" applyAlignment="1">
      <alignment vertical="center" textRotation="255"/>
    </xf>
    <xf numFmtId="0" fontId="1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right" vertical="center"/>
    </xf>
    <xf numFmtId="0" fontId="12" fillId="0" borderId="5" xfId="0" applyNumberFormat="1" applyFont="1" applyFill="1" applyBorder="1" applyAlignment="1">
      <alignment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23" xfId="0" applyNumberFormat="1" applyFont="1" applyFill="1" applyBorder="1" applyAlignment="1">
      <alignment horizontal="distributed" vertical="center"/>
    </xf>
    <xf numFmtId="0" fontId="19" fillId="0" borderId="14" xfId="0" applyNumberFormat="1" applyFont="1" applyFill="1" applyBorder="1" applyAlignment="1">
      <alignment horizontal="distributed" vertical="center"/>
    </xf>
    <xf numFmtId="0" fontId="19" fillId="0" borderId="23" xfId="0" applyNumberFormat="1" applyFont="1" applyFill="1" applyBorder="1" applyAlignment="1">
      <alignment horizontal="distributed" vertical="center"/>
    </xf>
    <xf numFmtId="0" fontId="12" fillId="0" borderId="23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distributed" vertical="center"/>
    </xf>
    <xf numFmtId="0" fontId="19" fillId="0" borderId="8" xfId="0" applyNumberFormat="1" applyFont="1" applyFill="1" applyBorder="1" applyAlignment="1">
      <alignment horizontal="distributed" vertical="center"/>
    </xf>
    <xf numFmtId="0" fontId="12" fillId="0" borderId="8" xfId="0" applyNumberFormat="1" applyFont="1" applyFill="1" applyBorder="1" applyAlignment="1">
      <alignment horizontal="right" vertical="center"/>
    </xf>
    <xf numFmtId="0" fontId="12" fillId="0" borderId="7" xfId="0" applyNumberFormat="1" applyFont="1" applyFill="1" applyBorder="1" applyAlignment="1">
      <alignment vertical="center"/>
    </xf>
    <xf numFmtId="179" fontId="12" fillId="0" borderId="1" xfId="0" applyNumberFormat="1" applyFont="1" applyFill="1" applyBorder="1" applyAlignment="1">
      <alignment horizontal="right" vertical="center"/>
    </xf>
    <xf numFmtId="178" fontId="12" fillId="0" borderId="1" xfId="0" applyNumberFormat="1" applyFont="1" applyFill="1" applyBorder="1" applyAlignment="1">
      <alignment horizontal="right" vertical="center"/>
    </xf>
    <xf numFmtId="179" fontId="12" fillId="0" borderId="2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right" vertical="center"/>
    </xf>
    <xf numFmtId="0" fontId="12" fillId="0" borderId="30" xfId="0" applyNumberFormat="1" applyFont="1" applyFill="1" applyBorder="1" applyAlignment="1">
      <alignment vertical="center"/>
    </xf>
    <xf numFmtId="179" fontId="12" fillId="0" borderId="3" xfId="0" applyNumberFormat="1" applyFont="1" applyFill="1" applyBorder="1" applyAlignment="1">
      <alignment horizontal="right" vertical="center"/>
    </xf>
    <xf numFmtId="178" fontId="12" fillId="0" borderId="3" xfId="0" applyNumberFormat="1" applyFont="1" applyFill="1" applyBorder="1" applyAlignment="1">
      <alignment horizontal="right" vertical="center"/>
    </xf>
    <xf numFmtId="179" fontId="12" fillId="0" borderId="4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vertical="center"/>
    </xf>
    <xf numFmtId="178" fontId="12" fillId="0" borderId="8" xfId="0" applyNumberFormat="1" applyFont="1" applyFill="1" applyBorder="1" applyAlignment="1">
      <alignment horizontal="right" vertical="center"/>
    </xf>
    <xf numFmtId="178" fontId="12" fillId="0" borderId="9" xfId="0" applyNumberFormat="1" applyFont="1" applyFill="1" applyBorder="1" applyAlignment="1">
      <alignment horizontal="right" vertical="center"/>
    </xf>
    <xf numFmtId="178" fontId="12" fillId="0" borderId="2" xfId="0" applyNumberFormat="1" applyFont="1" applyFill="1" applyBorder="1" applyAlignment="1">
      <alignment horizontal="right" vertical="center"/>
    </xf>
    <xf numFmtId="0" fontId="8" fillId="0" borderId="21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 vertical="center"/>
    </xf>
    <xf numFmtId="0" fontId="8" fillId="0" borderId="30" xfId="0" applyNumberFormat="1" applyFont="1" applyFill="1" applyBorder="1" applyAlignment="1">
      <alignment vertical="center"/>
    </xf>
    <xf numFmtId="186" fontId="12" fillId="0" borderId="3" xfId="0" applyNumberFormat="1" applyFont="1" applyFill="1" applyBorder="1" applyAlignment="1">
      <alignment horizontal="right" vertical="center"/>
    </xf>
    <xf numFmtId="186" fontId="12" fillId="0" borderId="4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2" fillId="0" borderId="46" xfId="0" applyNumberFormat="1" applyFont="1" applyFill="1" applyBorder="1" applyAlignment="1">
      <alignment vertical="center"/>
    </xf>
    <xf numFmtId="0" fontId="12" fillId="0" borderId="16" xfId="0" applyNumberFormat="1" applyFont="1" applyFill="1" applyBorder="1" applyAlignment="1">
      <alignment vertical="center"/>
    </xf>
    <xf numFmtId="178" fontId="12" fillId="0" borderId="8" xfId="0" applyNumberFormat="1" applyFont="1" applyFill="1" applyBorder="1" applyAlignment="1">
      <alignment vertical="center"/>
    </xf>
    <xf numFmtId="178" fontId="12" fillId="0" borderId="17" xfId="0" applyNumberFormat="1" applyFont="1" applyFill="1" applyBorder="1" applyAlignment="1">
      <alignment horizontal="right" vertical="center"/>
    </xf>
    <xf numFmtId="0" fontId="12" fillId="0" borderId="27" xfId="0" applyNumberFormat="1" applyFont="1" applyFill="1" applyBorder="1" applyAlignment="1">
      <alignment vertical="center"/>
    </xf>
    <xf numFmtId="178" fontId="12" fillId="0" borderId="14" xfId="0" applyNumberFormat="1" applyFont="1" applyFill="1" applyBorder="1" applyAlignment="1">
      <alignment vertical="center"/>
    </xf>
    <xf numFmtId="178" fontId="12" fillId="0" borderId="15" xfId="0" applyNumberFormat="1" applyFont="1" applyFill="1" applyBorder="1" applyAlignment="1">
      <alignment horizontal="right" vertical="center"/>
    </xf>
    <xf numFmtId="0" fontId="6" fillId="0" borderId="46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vertical="center"/>
    </xf>
    <xf numFmtId="0" fontId="12" fillId="0" borderId="47" xfId="0" applyNumberFormat="1" applyFont="1" applyFill="1" applyBorder="1" applyAlignment="1">
      <alignment vertical="center"/>
    </xf>
    <xf numFmtId="178" fontId="12" fillId="0" borderId="3" xfId="0" applyNumberFormat="1" applyFont="1" applyFill="1" applyBorder="1" applyAlignment="1">
      <alignment vertical="center"/>
    </xf>
    <xf numFmtId="178" fontId="12" fillId="0" borderId="4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distributed" vertical="center"/>
    </xf>
    <xf numFmtId="0" fontId="8" fillId="0" borderId="19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distributed" vertical="center"/>
    </xf>
    <xf numFmtId="0" fontId="12" fillId="0" borderId="31" xfId="0" applyFont="1" applyFill="1" applyBorder="1" applyAlignment="1">
      <alignment horizontal="distributed" vertical="center"/>
    </xf>
    <xf numFmtId="0" fontId="12" fillId="0" borderId="20" xfId="0" applyFont="1" applyFill="1" applyBorder="1" applyAlignment="1">
      <alignment horizontal="distributed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185" fontId="12" fillId="0" borderId="55" xfId="0" applyNumberFormat="1" applyFont="1" applyFill="1" applyBorder="1" applyAlignment="1">
      <alignment horizontal="center" vertical="center"/>
    </xf>
    <xf numFmtId="185" fontId="12" fillId="0" borderId="53" xfId="0" applyNumberFormat="1" applyFont="1" applyFill="1" applyBorder="1" applyAlignment="1">
      <alignment horizontal="center" vertical="center"/>
    </xf>
    <xf numFmtId="185" fontId="12" fillId="0" borderId="54" xfId="0" applyNumberFormat="1" applyFont="1" applyFill="1" applyBorder="1" applyAlignment="1">
      <alignment horizontal="center" vertical="center"/>
    </xf>
    <xf numFmtId="188" fontId="12" fillId="0" borderId="9" xfId="0" applyNumberFormat="1" applyFont="1" applyFill="1" applyBorder="1" applyAlignment="1">
      <alignment horizontal="center" vertical="center"/>
    </xf>
    <xf numFmtId="188" fontId="12" fillId="0" borderId="11" xfId="0" applyNumberFormat="1" applyFont="1" applyFill="1" applyBorder="1" applyAlignment="1">
      <alignment horizontal="center" vertical="center"/>
    </xf>
    <xf numFmtId="188" fontId="12" fillId="0" borderId="7" xfId="0" applyNumberFormat="1" applyFont="1" applyFill="1" applyBorder="1" applyAlignment="1">
      <alignment horizontal="center" vertical="center"/>
    </xf>
    <xf numFmtId="188" fontId="12" fillId="0" borderId="18" xfId="0" applyNumberFormat="1" applyFont="1" applyFill="1" applyBorder="1" applyAlignment="1">
      <alignment horizontal="center" vertical="center"/>
    </xf>
    <xf numFmtId="185" fontId="12" fillId="0" borderId="56" xfId="0" applyNumberFormat="1" applyFont="1" applyFill="1" applyBorder="1" applyAlignment="1">
      <alignment horizontal="center" vertical="center"/>
    </xf>
    <xf numFmtId="188" fontId="12" fillId="0" borderId="26" xfId="0" applyNumberFormat="1" applyFont="1" applyFill="1" applyBorder="1" applyAlignment="1">
      <alignment horizontal="center" vertical="center"/>
    </xf>
    <xf numFmtId="188" fontId="12" fillId="0" borderId="48" xfId="0" applyNumberFormat="1" applyFont="1" applyFill="1" applyBorder="1" applyAlignment="1">
      <alignment horizontal="center" vertical="center"/>
    </xf>
    <xf numFmtId="188" fontId="12" fillId="0" borderId="30" xfId="0" applyNumberFormat="1" applyFont="1" applyFill="1" applyBorder="1" applyAlignment="1">
      <alignment horizontal="center" vertical="center"/>
    </xf>
    <xf numFmtId="188" fontId="12" fillId="0" borderId="63" xfId="0" applyNumberFormat="1" applyFont="1" applyFill="1" applyBorder="1" applyAlignment="1">
      <alignment horizontal="center"/>
    </xf>
    <xf numFmtId="188" fontId="12" fillId="0" borderId="64" xfId="0" applyNumberFormat="1" applyFont="1" applyFill="1" applyBorder="1" applyAlignment="1">
      <alignment horizontal="center"/>
    </xf>
    <xf numFmtId="188" fontId="12" fillId="0" borderId="65" xfId="0" applyNumberFormat="1" applyFont="1" applyFill="1" applyBorder="1" applyAlignment="1">
      <alignment horizontal="center"/>
    </xf>
    <xf numFmtId="185" fontId="12" fillId="0" borderId="63" xfId="0" applyNumberFormat="1" applyFont="1" applyFill="1" applyBorder="1" applyAlignment="1">
      <alignment horizontal="center" vertical="center"/>
    </xf>
    <xf numFmtId="185" fontId="12" fillId="0" borderId="64" xfId="0" applyNumberFormat="1" applyFont="1" applyFill="1" applyBorder="1" applyAlignment="1">
      <alignment horizontal="center" vertical="center"/>
    </xf>
    <xf numFmtId="185" fontId="12" fillId="0" borderId="65" xfId="0" applyNumberFormat="1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49" fontId="12" fillId="0" borderId="34" xfId="0" applyNumberFormat="1" applyFont="1" applyFill="1" applyBorder="1" applyAlignment="1">
      <alignment horizontal="center" vertical="center"/>
    </xf>
    <xf numFmtId="49" fontId="12" fillId="0" borderId="40" xfId="0" applyNumberFormat="1" applyFont="1" applyFill="1" applyBorder="1" applyAlignment="1">
      <alignment horizontal="center" vertical="center"/>
    </xf>
    <xf numFmtId="49" fontId="12" fillId="0" borderId="35" xfId="0" applyNumberFormat="1" applyFont="1" applyFill="1" applyBorder="1" applyAlignment="1">
      <alignment horizontal="center" vertical="center"/>
    </xf>
    <xf numFmtId="49" fontId="12" fillId="0" borderId="45" xfId="0" applyNumberFormat="1" applyFont="1" applyFill="1" applyBorder="1" applyAlignment="1">
      <alignment horizontal="center" vertical="center"/>
    </xf>
    <xf numFmtId="188" fontId="12" fillId="0" borderId="60" xfId="0" applyNumberFormat="1" applyFont="1" applyFill="1" applyBorder="1" applyAlignment="1">
      <alignment horizontal="center"/>
    </xf>
    <xf numFmtId="188" fontId="12" fillId="0" borderId="61" xfId="0" applyNumberFormat="1" applyFont="1" applyFill="1" applyBorder="1" applyAlignment="1">
      <alignment horizontal="center"/>
    </xf>
    <xf numFmtId="188" fontId="12" fillId="0" borderId="62" xfId="0" applyNumberFormat="1" applyFont="1" applyFill="1" applyBorder="1" applyAlignment="1">
      <alignment horizontal="center"/>
    </xf>
    <xf numFmtId="185" fontId="12" fillId="0" borderId="60" xfId="0" applyNumberFormat="1" applyFont="1" applyFill="1" applyBorder="1" applyAlignment="1">
      <alignment horizontal="center" vertical="center"/>
    </xf>
    <xf numFmtId="185" fontId="12" fillId="0" borderId="61" xfId="0" applyNumberFormat="1" applyFont="1" applyFill="1" applyBorder="1" applyAlignment="1">
      <alignment horizontal="center" vertical="center"/>
    </xf>
    <xf numFmtId="185" fontId="12" fillId="0" borderId="62" xfId="0" applyNumberFormat="1" applyFont="1" applyFill="1" applyBorder="1" applyAlignment="1">
      <alignment horizontal="center" vertical="center"/>
    </xf>
    <xf numFmtId="185" fontId="12" fillId="0" borderId="9" xfId="0" applyNumberFormat="1" applyFont="1" applyFill="1" applyBorder="1" applyAlignment="1">
      <alignment horizontal="center" vertical="center"/>
    </xf>
    <xf numFmtId="185" fontId="12" fillId="0" borderId="11" xfId="0" applyNumberFormat="1" applyFont="1" applyFill="1" applyBorder="1" applyAlignment="1">
      <alignment horizontal="center" vertical="center"/>
    </xf>
    <xf numFmtId="185" fontId="12" fillId="0" borderId="7" xfId="0" applyNumberFormat="1" applyFont="1" applyFill="1" applyBorder="1" applyAlignment="1">
      <alignment horizontal="center" vertical="center"/>
    </xf>
    <xf numFmtId="188" fontId="12" fillId="0" borderId="9" xfId="0" applyNumberFormat="1" applyFont="1" applyFill="1" applyBorder="1" applyAlignment="1">
      <alignment horizontal="center"/>
    </xf>
    <xf numFmtId="188" fontId="12" fillId="0" borderId="11" xfId="0" applyNumberFormat="1" applyFont="1" applyFill="1" applyBorder="1" applyAlignment="1">
      <alignment horizontal="center"/>
    </xf>
    <xf numFmtId="188" fontId="12" fillId="0" borderId="7" xfId="0" applyNumberFormat="1" applyFont="1" applyFill="1" applyBorder="1" applyAlignment="1">
      <alignment horizontal="center"/>
    </xf>
    <xf numFmtId="0" fontId="12" fillId="0" borderId="55" xfId="0" applyFont="1" applyFill="1" applyBorder="1" applyAlignment="1">
      <alignment horizontal="center"/>
    </xf>
    <xf numFmtId="0" fontId="12" fillId="0" borderId="53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/>
    </xf>
    <xf numFmtId="185" fontId="12" fillId="0" borderId="26" xfId="0" applyNumberFormat="1" applyFont="1" applyFill="1" applyBorder="1" applyAlignment="1">
      <alignment horizontal="center" vertical="center"/>
    </xf>
    <xf numFmtId="185" fontId="12" fillId="0" borderId="48" xfId="0" applyNumberFormat="1" applyFont="1" applyFill="1" applyBorder="1" applyAlignment="1">
      <alignment horizontal="center" vertical="center"/>
    </xf>
    <xf numFmtId="185" fontId="12" fillId="0" borderId="30" xfId="0" applyNumberFormat="1" applyFont="1" applyFill="1" applyBorder="1" applyAlignment="1">
      <alignment horizontal="center" vertical="center"/>
    </xf>
    <xf numFmtId="185" fontId="12" fillId="0" borderId="49" xfId="0" applyNumberFormat="1" applyFont="1" applyFill="1" applyBorder="1" applyAlignment="1">
      <alignment horizontal="center" vertical="center"/>
    </xf>
    <xf numFmtId="188" fontId="12" fillId="0" borderId="49" xfId="0" applyNumberFormat="1" applyFont="1" applyFill="1" applyBorder="1" applyAlignment="1">
      <alignment horizontal="center" vertical="center"/>
    </xf>
    <xf numFmtId="188" fontId="12" fillId="0" borderId="60" xfId="0" applyNumberFormat="1" applyFont="1" applyFill="1" applyBorder="1" applyAlignment="1">
      <alignment horizontal="center" vertical="center"/>
    </xf>
    <xf numFmtId="188" fontId="12" fillId="0" borderId="61" xfId="0" applyNumberFormat="1" applyFont="1" applyFill="1" applyBorder="1" applyAlignment="1">
      <alignment horizontal="center" vertical="center"/>
    </xf>
    <xf numFmtId="188" fontId="12" fillId="0" borderId="62" xfId="0" applyNumberFormat="1" applyFont="1" applyFill="1" applyBorder="1" applyAlignment="1">
      <alignment horizontal="center" vertical="center"/>
    </xf>
    <xf numFmtId="0" fontId="12" fillId="0" borderId="14" xfId="10" applyFont="1" applyFill="1" applyBorder="1" applyAlignment="1">
      <alignment horizontal="distributed" vertical="center"/>
    </xf>
    <xf numFmtId="0" fontId="12" fillId="0" borderId="8" xfId="10" applyFont="1" applyFill="1" applyBorder="1" applyAlignment="1">
      <alignment horizontal="distributed" vertical="center"/>
    </xf>
    <xf numFmtId="0" fontId="12" fillId="0" borderId="19" xfId="10" applyFont="1" applyFill="1" applyBorder="1" applyAlignment="1">
      <alignment horizontal="distributed" vertical="center"/>
    </xf>
    <xf numFmtId="0" fontId="12" fillId="0" borderId="20" xfId="10" applyFont="1" applyFill="1" applyBorder="1" applyAlignment="1">
      <alignment horizontal="distributed" vertical="center"/>
    </xf>
    <xf numFmtId="0" fontId="12" fillId="0" borderId="32" xfId="10" applyFont="1" applyFill="1" applyBorder="1" applyAlignment="1">
      <alignment horizontal="distributed" vertical="center"/>
    </xf>
    <xf numFmtId="0" fontId="12" fillId="0" borderId="37" xfId="10" applyFont="1" applyFill="1" applyBorder="1" applyAlignment="1">
      <alignment horizontal="distributed" vertical="center"/>
    </xf>
    <xf numFmtId="0" fontId="12" fillId="0" borderId="31" xfId="10" applyFont="1" applyFill="1" applyBorder="1" applyAlignment="1">
      <alignment horizontal="center" vertical="center"/>
    </xf>
    <xf numFmtId="0" fontId="12" fillId="0" borderId="19" xfId="10" applyFont="1" applyFill="1" applyBorder="1" applyAlignment="1">
      <alignment vertical="center"/>
    </xf>
    <xf numFmtId="0" fontId="12" fillId="0" borderId="20" xfId="10" applyFont="1" applyFill="1" applyBorder="1" applyAlignment="1">
      <alignment vertical="center"/>
    </xf>
    <xf numFmtId="0" fontId="12" fillId="0" borderId="23" xfId="10" applyFont="1" applyFill="1" applyBorder="1" applyAlignment="1">
      <alignment horizontal="distributed" vertical="center"/>
    </xf>
    <xf numFmtId="0" fontId="12" fillId="0" borderId="31" xfId="10" applyFont="1" applyFill="1" applyBorder="1" applyAlignment="1">
      <alignment horizontal="distributed" vertical="center"/>
    </xf>
    <xf numFmtId="0" fontId="12" fillId="0" borderId="36" xfId="10" applyFont="1" applyFill="1" applyBorder="1" applyAlignment="1">
      <alignment horizontal="center" vertical="center" textRotation="255"/>
    </xf>
    <xf numFmtId="0" fontId="12" fillId="0" borderId="20" xfId="10" applyFont="1" applyFill="1" applyBorder="1" applyAlignment="1">
      <alignment horizontal="center" vertical="center" textRotation="255"/>
    </xf>
    <xf numFmtId="0" fontId="12" fillId="0" borderId="34" xfId="10" applyFont="1" applyFill="1" applyBorder="1" applyAlignment="1">
      <alignment horizontal="distributed" vertical="center"/>
    </xf>
    <xf numFmtId="0" fontId="12" fillId="0" borderId="35" xfId="10" applyFont="1" applyFill="1" applyBorder="1" applyAlignment="1">
      <alignment horizontal="distributed" vertical="center"/>
    </xf>
    <xf numFmtId="0" fontId="12" fillId="0" borderId="34" xfId="10" applyFont="1" applyFill="1" applyBorder="1" applyAlignment="1">
      <alignment horizontal="center" vertical="center"/>
    </xf>
    <xf numFmtId="0" fontId="12" fillId="0" borderId="40" xfId="10" applyFont="1" applyFill="1" applyBorder="1" applyAlignment="1">
      <alignment horizontal="center" vertical="center"/>
    </xf>
    <xf numFmtId="0" fontId="12" fillId="0" borderId="44" xfId="10" applyFont="1" applyFill="1" applyBorder="1" applyAlignment="1">
      <alignment horizontal="distributed" vertical="center"/>
    </xf>
    <xf numFmtId="0" fontId="12" fillId="0" borderId="9" xfId="10" applyFont="1" applyFill="1" applyBorder="1" applyAlignment="1">
      <alignment horizontal="distributed" vertical="center"/>
    </xf>
    <xf numFmtId="0" fontId="12" fillId="0" borderId="7" xfId="10" applyFont="1" applyFill="1" applyBorder="1" applyAlignment="1">
      <alignment horizontal="distributed" vertical="center"/>
    </xf>
    <xf numFmtId="0" fontId="12" fillId="0" borderId="27" xfId="10" applyFont="1" applyFill="1" applyBorder="1" applyAlignment="1">
      <alignment horizontal="distributed" vertical="center"/>
    </xf>
    <xf numFmtId="0" fontId="8" fillId="0" borderId="6" xfId="10" applyFont="1" applyBorder="1" applyAlignment="1">
      <alignment horizontal="center" vertical="center"/>
    </xf>
    <xf numFmtId="0" fontId="8" fillId="0" borderId="13" xfId="10" applyFont="1" applyBorder="1" applyAlignment="1">
      <alignment horizontal="center" vertical="center"/>
    </xf>
    <xf numFmtId="0" fontId="12" fillId="0" borderId="28" xfId="10" applyFont="1" applyBorder="1" applyAlignment="1">
      <alignment horizontal="left" vertical="center" wrapText="1"/>
    </xf>
    <xf numFmtId="0" fontId="12" fillId="0" borderId="0" xfId="10" applyFont="1" applyAlignment="1">
      <alignment horizontal="left" vertical="top" wrapText="1"/>
    </xf>
    <xf numFmtId="0" fontId="12" fillId="0" borderId="0" xfId="10" applyFont="1" applyAlignment="1">
      <alignment horizontal="left" vertical="top"/>
    </xf>
    <xf numFmtId="0" fontId="8" fillId="0" borderId="8" xfId="10" applyFont="1" applyBorder="1" applyAlignment="1">
      <alignment horizontal="center" vertical="center"/>
    </xf>
    <xf numFmtId="0" fontId="8" fillId="0" borderId="1" xfId="10" applyFont="1" applyBorder="1" applyAlignment="1">
      <alignment horizontal="center" vertical="center"/>
    </xf>
    <xf numFmtId="0" fontId="8" fillId="0" borderId="17" xfId="10" applyFont="1" applyBorder="1" applyAlignment="1">
      <alignment horizontal="center" vertical="center"/>
    </xf>
    <xf numFmtId="0" fontId="8" fillId="0" borderId="2" xfId="10" applyFont="1" applyBorder="1" applyAlignment="1">
      <alignment horizontal="center" vertical="center"/>
    </xf>
    <xf numFmtId="179" fontId="8" fillId="0" borderId="9" xfId="10" applyNumberFormat="1" applyFont="1" applyBorder="1" applyAlignment="1">
      <alignment horizontal="center" vertical="center"/>
    </xf>
    <xf numFmtId="179" fontId="8" fillId="0" borderId="7" xfId="10" applyNumberFormat="1" applyFont="1" applyBorder="1" applyAlignment="1">
      <alignment horizontal="center" vertical="center"/>
    </xf>
    <xf numFmtId="179" fontId="8" fillId="0" borderId="26" xfId="10" applyNumberFormat="1" applyFont="1" applyBorder="1" applyAlignment="1">
      <alignment horizontal="center" vertical="center"/>
    </xf>
    <xf numFmtId="179" fontId="8" fillId="0" borderId="30" xfId="10" applyNumberFormat="1" applyFont="1" applyBorder="1" applyAlignment="1">
      <alignment horizontal="center" vertical="center"/>
    </xf>
    <xf numFmtId="0" fontId="8" fillId="0" borderId="28" xfId="10" applyFont="1" applyBorder="1" applyAlignment="1">
      <alignment horizontal="right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48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41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4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6" fillId="0" borderId="58" xfId="0" applyNumberFormat="1" applyFont="1" applyFill="1" applyBorder="1" applyAlignment="1">
      <alignment horizontal="right" vertical="center"/>
    </xf>
    <xf numFmtId="0" fontId="6" fillId="0" borderId="22" xfId="0" applyNumberFormat="1" applyFont="1" applyFill="1" applyBorder="1" applyAlignment="1">
      <alignment horizontal="right" vertical="center"/>
    </xf>
    <xf numFmtId="0" fontId="6" fillId="0" borderId="46" xfId="0" applyNumberFormat="1" applyFont="1" applyFill="1" applyBorder="1" applyAlignment="1">
      <alignment horizontal="right" vertical="center"/>
    </xf>
    <xf numFmtId="0" fontId="6" fillId="0" borderId="16" xfId="0" applyNumberFormat="1" applyFont="1" applyFill="1" applyBorder="1" applyAlignment="1">
      <alignment horizontal="right" vertical="center"/>
    </xf>
    <xf numFmtId="0" fontId="6" fillId="0" borderId="58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/>
    </xf>
    <xf numFmtId="0" fontId="6" fillId="0" borderId="46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50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/>
    </xf>
    <xf numFmtId="0" fontId="8" fillId="0" borderId="36" xfId="0" applyNumberFormat="1" applyFont="1" applyFill="1" applyBorder="1" applyAlignment="1">
      <alignment horizontal="right" vertical="center"/>
    </xf>
    <xf numFmtId="0" fontId="8" fillId="0" borderId="5" xfId="0" applyNumberFormat="1" applyFont="1" applyFill="1" applyBorder="1" applyAlignment="1">
      <alignment horizontal="right" vertical="center"/>
    </xf>
    <xf numFmtId="0" fontId="8" fillId="0" borderId="20" xfId="0" applyNumberFormat="1" applyFont="1" applyFill="1" applyBorder="1" applyAlignment="1">
      <alignment vertical="center"/>
    </xf>
    <xf numFmtId="0" fontId="8" fillId="0" borderId="8" xfId="0" applyNumberFormat="1" applyFont="1" applyFill="1" applyBorder="1" applyAlignment="1">
      <alignment vertical="center"/>
    </xf>
    <xf numFmtId="0" fontId="12" fillId="0" borderId="27" xfId="0" applyNumberFormat="1" applyFont="1" applyFill="1" applyBorder="1" applyAlignment="1">
      <alignment horizontal="distributed" vertical="center"/>
    </xf>
    <xf numFmtId="0" fontId="0" fillId="0" borderId="11" xfId="0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2" fillId="0" borderId="47" xfId="0" applyNumberFormat="1" applyFont="1" applyFill="1" applyBorder="1" applyAlignment="1">
      <alignment horizontal="distributed" vertical="center"/>
    </xf>
    <xf numFmtId="0" fontId="0" fillId="0" borderId="48" xfId="0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0" fontId="12" fillId="0" borderId="23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8" fillId="0" borderId="28" xfId="0" applyNumberFormat="1" applyFont="1" applyFill="1" applyBorder="1" applyAlignment="1">
      <alignment horizontal="center" vertical="center"/>
    </xf>
    <xf numFmtId="0" fontId="8" fillId="0" borderId="39" xfId="0" applyNumberFormat="1" applyFont="1" applyFill="1" applyBorder="1" applyAlignment="1">
      <alignment horizontal="center" vertical="center"/>
    </xf>
    <xf numFmtId="0" fontId="8" fillId="0" borderId="29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38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41" xfId="0" applyNumberFormat="1" applyFont="1" applyFill="1" applyBorder="1" applyAlignment="1">
      <alignment horizontal="center" vertical="center" wrapText="1"/>
    </xf>
    <xf numFmtId="0" fontId="12" fillId="0" borderId="24" xfId="0" applyNumberFormat="1" applyFont="1" applyFill="1" applyBorder="1" applyAlignment="1">
      <alignment horizontal="center" vertical="center" wrapText="1"/>
    </xf>
    <xf numFmtId="0" fontId="12" fillId="0" borderId="17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distributed" vertical="center"/>
    </xf>
    <xf numFmtId="0" fontId="0" fillId="0" borderId="23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2" fillId="0" borderId="14" xfId="0" applyNumberFormat="1" applyFont="1" applyFill="1" applyBorder="1" applyAlignment="1">
      <alignment horizontal="distributed"/>
    </xf>
    <xf numFmtId="0" fontId="12" fillId="0" borderId="23" xfId="0" applyNumberFormat="1" applyFont="1" applyFill="1" applyBorder="1" applyAlignment="1">
      <alignment horizontal="distributed"/>
    </xf>
  </cellXfs>
  <cellStyles count="11">
    <cellStyle name="=E:\WINNT\SYSTEM32\COMMAND.COM" xfId="1"/>
    <cellStyle name="Comma [0]_Full Year FY96" xfId="2"/>
    <cellStyle name="Comma_Full Year FY96" xfId="3"/>
    <cellStyle name="Currency [0]_Full Year FY96" xfId="4"/>
    <cellStyle name="Currency_Full Year FY96" xfId="5"/>
    <cellStyle name="Normal_Assumptions" xfId="6"/>
    <cellStyle name="桁区切り 2" xfId="7"/>
    <cellStyle name="標準" xfId="0" builtinId="0"/>
    <cellStyle name="標準 2" xfId="8"/>
    <cellStyle name="標準 3" xfId="9"/>
    <cellStyle name="標準_５０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児童数</a:t>
            </a:r>
          </a:p>
        </c:rich>
      </c:tx>
      <c:layout>
        <c:manualLayout>
          <c:xMode val="edge"/>
          <c:yMode val="edge"/>
          <c:x val="9.9554306999262349E-2"/>
          <c:y val="0.2153213463245388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864833059204001E-2"/>
          <c:y val="8.6956697554140705E-2"/>
          <c:w val="0.90341818888879466"/>
          <c:h val="0.8115958438386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'153'!$K$2</c:f>
              <c:strCache>
                <c:ptCount val="1"/>
                <c:pt idx="0">
                  <c:v>南風原小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'153'!$J$3:$J$25</c:f>
              <c:numCache>
                <c:formatCode>General</c:formatCode>
                <c:ptCount val="2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</c:numCache>
            </c:numRef>
          </c:cat>
          <c:val>
            <c:numRef>
              <c:f>'153'!$K$3:$K$25</c:f>
              <c:numCache>
                <c:formatCode>General</c:formatCode>
                <c:ptCount val="23"/>
                <c:pt idx="0">
                  <c:v>616</c:v>
                </c:pt>
                <c:pt idx="1">
                  <c:v>611</c:v>
                </c:pt>
                <c:pt idx="2">
                  <c:v>588</c:v>
                </c:pt>
                <c:pt idx="3">
                  <c:v>586</c:v>
                </c:pt>
                <c:pt idx="4">
                  <c:v>621</c:v>
                </c:pt>
                <c:pt idx="5">
                  <c:v>638</c:v>
                </c:pt>
                <c:pt idx="6">
                  <c:v>618</c:v>
                </c:pt>
                <c:pt idx="7">
                  <c:v>626</c:v>
                </c:pt>
                <c:pt idx="8">
                  <c:v>619</c:v>
                </c:pt>
                <c:pt idx="9">
                  <c:v>629</c:v>
                </c:pt>
                <c:pt idx="10">
                  <c:v>636</c:v>
                </c:pt>
                <c:pt idx="11">
                  <c:v>656</c:v>
                </c:pt>
                <c:pt idx="12">
                  <c:v>698</c:v>
                </c:pt>
                <c:pt idx="13">
                  <c:v>704</c:v>
                </c:pt>
                <c:pt idx="14">
                  <c:v>709</c:v>
                </c:pt>
                <c:pt idx="15">
                  <c:v>717</c:v>
                </c:pt>
                <c:pt idx="16">
                  <c:v>704</c:v>
                </c:pt>
                <c:pt idx="17">
                  <c:v>720</c:v>
                </c:pt>
                <c:pt idx="18">
                  <c:v>705</c:v>
                </c:pt>
                <c:pt idx="19">
                  <c:v>757</c:v>
                </c:pt>
                <c:pt idx="20">
                  <c:v>771</c:v>
                </c:pt>
                <c:pt idx="21">
                  <c:v>815</c:v>
                </c:pt>
                <c:pt idx="22">
                  <c:v>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A-42FC-B2C3-0B26B632707D}"/>
            </c:ext>
          </c:extLst>
        </c:ser>
        <c:ser>
          <c:idx val="1"/>
          <c:order val="1"/>
          <c:tx>
            <c:strRef>
              <c:f>'153'!$L$2</c:f>
              <c:strCache>
                <c:ptCount val="1"/>
                <c:pt idx="0">
                  <c:v>津嘉山小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'153'!$J$3:$J$25</c:f>
              <c:numCache>
                <c:formatCode>General</c:formatCode>
                <c:ptCount val="2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</c:numCache>
            </c:numRef>
          </c:cat>
          <c:val>
            <c:numRef>
              <c:f>'153'!$L$3:$L$25</c:f>
              <c:numCache>
                <c:formatCode>General</c:formatCode>
                <c:ptCount val="23"/>
                <c:pt idx="0">
                  <c:v>724</c:v>
                </c:pt>
                <c:pt idx="1">
                  <c:v>696</c:v>
                </c:pt>
                <c:pt idx="2">
                  <c:v>664</c:v>
                </c:pt>
                <c:pt idx="3">
                  <c:v>648</c:v>
                </c:pt>
                <c:pt idx="4">
                  <c:v>658</c:v>
                </c:pt>
                <c:pt idx="5">
                  <c:v>668</c:v>
                </c:pt>
                <c:pt idx="6">
                  <c:v>689</c:v>
                </c:pt>
                <c:pt idx="7">
                  <c:v>714</c:v>
                </c:pt>
                <c:pt idx="8">
                  <c:v>692</c:v>
                </c:pt>
                <c:pt idx="9">
                  <c:v>696</c:v>
                </c:pt>
                <c:pt idx="10">
                  <c:v>683</c:v>
                </c:pt>
                <c:pt idx="11">
                  <c:v>674</c:v>
                </c:pt>
                <c:pt idx="12">
                  <c:v>682</c:v>
                </c:pt>
                <c:pt idx="13">
                  <c:v>690</c:v>
                </c:pt>
                <c:pt idx="14">
                  <c:v>703</c:v>
                </c:pt>
                <c:pt idx="15">
                  <c:v>682</c:v>
                </c:pt>
                <c:pt idx="16">
                  <c:v>702</c:v>
                </c:pt>
                <c:pt idx="17">
                  <c:v>726</c:v>
                </c:pt>
                <c:pt idx="18">
                  <c:v>757</c:v>
                </c:pt>
                <c:pt idx="19">
                  <c:v>760</c:v>
                </c:pt>
                <c:pt idx="20">
                  <c:v>778</c:v>
                </c:pt>
                <c:pt idx="21">
                  <c:v>818</c:v>
                </c:pt>
                <c:pt idx="22">
                  <c:v>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A-42FC-B2C3-0B26B632707D}"/>
            </c:ext>
          </c:extLst>
        </c:ser>
        <c:ser>
          <c:idx val="2"/>
          <c:order val="2"/>
          <c:tx>
            <c:strRef>
              <c:f>'153'!$M$2</c:f>
              <c:strCache>
                <c:ptCount val="1"/>
                <c:pt idx="0">
                  <c:v>北 丘 小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'153'!$J$3:$J$25</c:f>
              <c:numCache>
                <c:formatCode>General</c:formatCode>
                <c:ptCount val="2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</c:numCache>
            </c:numRef>
          </c:cat>
          <c:val>
            <c:numRef>
              <c:f>'153'!$M$3:$M$25</c:f>
              <c:numCache>
                <c:formatCode>General</c:formatCode>
                <c:ptCount val="23"/>
                <c:pt idx="0">
                  <c:v>999</c:v>
                </c:pt>
                <c:pt idx="1">
                  <c:v>953</c:v>
                </c:pt>
                <c:pt idx="2">
                  <c:v>951</c:v>
                </c:pt>
                <c:pt idx="3">
                  <c:v>901</c:v>
                </c:pt>
                <c:pt idx="4">
                  <c:v>844</c:v>
                </c:pt>
                <c:pt idx="5">
                  <c:v>847</c:v>
                </c:pt>
                <c:pt idx="6">
                  <c:v>809</c:v>
                </c:pt>
                <c:pt idx="7">
                  <c:v>807</c:v>
                </c:pt>
                <c:pt idx="8">
                  <c:v>781</c:v>
                </c:pt>
                <c:pt idx="9">
                  <c:v>782</c:v>
                </c:pt>
                <c:pt idx="10">
                  <c:v>796</c:v>
                </c:pt>
                <c:pt idx="11">
                  <c:v>809</c:v>
                </c:pt>
                <c:pt idx="12">
                  <c:v>796</c:v>
                </c:pt>
                <c:pt idx="13">
                  <c:v>778</c:v>
                </c:pt>
                <c:pt idx="14">
                  <c:v>801</c:v>
                </c:pt>
                <c:pt idx="15">
                  <c:v>805</c:v>
                </c:pt>
                <c:pt idx="16">
                  <c:v>799</c:v>
                </c:pt>
                <c:pt idx="17">
                  <c:v>812</c:v>
                </c:pt>
                <c:pt idx="18">
                  <c:v>838</c:v>
                </c:pt>
                <c:pt idx="19">
                  <c:v>862</c:v>
                </c:pt>
                <c:pt idx="20">
                  <c:v>850</c:v>
                </c:pt>
                <c:pt idx="21">
                  <c:v>848</c:v>
                </c:pt>
                <c:pt idx="22">
                  <c:v>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5A-42FC-B2C3-0B26B632707D}"/>
            </c:ext>
          </c:extLst>
        </c:ser>
        <c:ser>
          <c:idx val="3"/>
          <c:order val="3"/>
          <c:tx>
            <c:strRef>
              <c:f>'153'!$N$2</c:f>
              <c:strCache>
                <c:ptCount val="1"/>
                <c:pt idx="0">
                  <c:v>翔 南 小</c:v>
                </c:pt>
              </c:strCache>
            </c:strRef>
          </c:tx>
          <c:spPr>
            <a:pattFill prst="zigZ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'153'!$J$3:$J$25</c:f>
              <c:numCache>
                <c:formatCode>General</c:formatCode>
                <c:ptCount val="2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</c:numCache>
            </c:numRef>
          </c:cat>
          <c:val>
            <c:numRef>
              <c:f>'153'!$N$3:$N$25</c:f>
              <c:numCache>
                <c:formatCode>General</c:formatCode>
                <c:ptCount val="23"/>
                <c:pt idx="0">
                  <c:v>581</c:v>
                </c:pt>
                <c:pt idx="1">
                  <c:v>563</c:v>
                </c:pt>
                <c:pt idx="2">
                  <c:v>549</c:v>
                </c:pt>
                <c:pt idx="3">
                  <c:v>515</c:v>
                </c:pt>
                <c:pt idx="4">
                  <c:v>494</c:v>
                </c:pt>
                <c:pt idx="5">
                  <c:v>483</c:v>
                </c:pt>
                <c:pt idx="6">
                  <c:v>480</c:v>
                </c:pt>
                <c:pt idx="7">
                  <c:v>474</c:v>
                </c:pt>
                <c:pt idx="8">
                  <c:v>483</c:v>
                </c:pt>
                <c:pt idx="9">
                  <c:v>496</c:v>
                </c:pt>
                <c:pt idx="10">
                  <c:v>514</c:v>
                </c:pt>
                <c:pt idx="11">
                  <c:v>520</c:v>
                </c:pt>
                <c:pt idx="12">
                  <c:v>530</c:v>
                </c:pt>
                <c:pt idx="13">
                  <c:v>518</c:v>
                </c:pt>
                <c:pt idx="14">
                  <c:v>501</c:v>
                </c:pt>
                <c:pt idx="15">
                  <c:v>482</c:v>
                </c:pt>
                <c:pt idx="16">
                  <c:v>477</c:v>
                </c:pt>
                <c:pt idx="17">
                  <c:v>473</c:v>
                </c:pt>
                <c:pt idx="18">
                  <c:v>451</c:v>
                </c:pt>
                <c:pt idx="19">
                  <c:v>453</c:v>
                </c:pt>
                <c:pt idx="20">
                  <c:v>461</c:v>
                </c:pt>
                <c:pt idx="21">
                  <c:v>484</c:v>
                </c:pt>
                <c:pt idx="22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5A-42FC-B2C3-0B26B6327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7939840"/>
        <c:axId val="97941760"/>
      </c:barChart>
      <c:catAx>
        <c:axId val="9793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6781450056187168"/>
              <c:y val="0.908596260828885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94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417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2.2288277686401889E-2"/>
              <c:y val="3.312636097300598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939840"/>
        <c:crosses val="autoZero"/>
        <c:crossBetween val="between"/>
        <c:maj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生徒数</a:t>
            </a:r>
          </a:p>
        </c:rich>
      </c:tx>
      <c:layout>
        <c:manualLayout>
          <c:xMode val="edge"/>
          <c:yMode val="edge"/>
          <c:x val="0.11111127186237249"/>
          <c:y val="0.1551727040916548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63117423491E-2"/>
          <c:y val="0.11302703137540293"/>
          <c:w val="0.90074204389763257"/>
          <c:h val="0.791189219627820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'153'!$O$2</c:f>
              <c:strCache>
                <c:ptCount val="1"/>
                <c:pt idx="0">
                  <c:v>南風原中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'153'!$J$3:$J$25</c:f>
              <c:numCache>
                <c:formatCode>General</c:formatCode>
                <c:ptCount val="2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</c:numCache>
            </c:numRef>
          </c:cat>
          <c:val>
            <c:numRef>
              <c:f>'153'!$O$3:$O$25</c:f>
              <c:numCache>
                <c:formatCode>General</c:formatCode>
                <c:ptCount val="23"/>
                <c:pt idx="0">
                  <c:v>711</c:v>
                </c:pt>
                <c:pt idx="1">
                  <c:v>757</c:v>
                </c:pt>
                <c:pt idx="2">
                  <c:v>778</c:v>
                </c:pt>
                <c:pt idx="3">
                  <c:v>775</c:v>
                </c:pt>
                <c:pt idx="4">
                  <c:v>798</c:v>
                </c:pt>
                <c:pt idx="5">
                  <c:v>764</c:v>
                </c:pt>
                <c:pt idx="6">
                  <c:v>794</c:v>
                </c:pt>
                <c:pt idx="7">
                  <c:v>722</c:v>
                </c:pt>
                <c:pt idx="8">
                  <c:v>732</c:v>
                </c:pt>
                <c:pt idx="9">
                  <c:v>666</c:v>
                </c:pt>
                <c:pt idx="10">
                  <c:v>683</c:v>
                </c:pt>
                <c:pt idx="11">
                  <c:v>687</c:v>
                </c:pt>
                <c:pt idx="12">
                  <c:v>703</c:v>
                </c:pt>
                <c:pt idx="13">
                  <c:v>713</c:v>
                </c:pt>
                <c:pt idx="14">
                  <c:v>686</c:v>
                </c:pt>
                <c:pt idx="15">
                  <c:v>713</c:v>
                </c:pt>
                <c:pt idx="16">
                  <c:v>731</c:v>
                </c:pt>
                <c:pt idx="17">
                  <c:v>769</c:v>
                </c:pt>
                <c:pt idx="18">
                  <c:v>782</c:v>
                </c:pt>
                <c:pt idx="19">
                  <c:v>742</c:v>
                </c:pt>
                <c:pt idx="20">
                  <c:v>730</c:v>
                </c:pt>
                <c:pt idx="21">
                  <c:v>738</c:v>
                </c:pt>
                <c:pt idx="22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7-4662-96B0-59980A2753E5}"/>
            </c:ext>
          </c:extLst>
        </c:ser>
        <c:ser>
          <c:idx val="1"/>
          <c:order val="1"/>
          <c:tx>
            <c:strRef>
              <c:f>'153'!$P$2</c:f>
              <c:strCache>
                <c:ptCount val="1"/>
                <c:pt idx="0">
                  <c:v>南 星 中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'153'!$J$3:$J$25</c:f>
              <c:numCache>
                <c:formatCode>General</c:formatCode>
                <c:ptCount val="2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</c:numCache>
            </c:numRef>
          </c:cat>
          <c:val>
            <c:numRef>
              <c:f>'153'!$P$3:$P$25</c:f>
              <c:numCache>
                <c:formatCode>General</c:formatCode>
                <c:ptCount val="23"/>
                <c:pt idx="0">
                  <c:v>692</c:v>
                </c:pt>
                <c:pt idx="1">
                  <c:v>676</c:v>
                </c:pt>
                <c:pt idx="2">
                  <c:v>658</c:v>
                </c:pt>
                <c:pt idx="3">
                  <c:v>676</c:v>
                </c:pt>
                <c:pt idx="4">
                  <c:v>656</c:v>
                </c:pt>
                <c:pt idx="5">
                  <c:v>633</c:v>
                </c:pt>
                <c:pt idx="6">
                  <c:v>585</c:v>
                </c:pt>
                <c:pt idx="7">
                  <c:v>566</c:v>
                </c:pt>
                <c:pt idx="8">
                  <c:v>553</c:v>
                </c:pt>
                <c:pt idx="9">
                  <c:v>552</c:v>
                </c:pt>
                <c:pt idx="10">
                  <c:v>566</c:v>
                </c:pt>
                <c:pt idx="11">
                  <c:v>568</c:v>
                </c:pt>
                <c:pt idx="12">
                  <c:v>567</c:v>
                </c:pt>
                <c:pt idx="13">
                  <c:v>571</c:v>
                </c:pt>
                <c:pt idx="14">
                  <c:v>563</c:v>
                </c:pt>
                <c:pt idx="15">
                  <c:v>574</c:v>
                </c:pt>
                <c:pt idx="16">
                  <c:v>577</c:v>
                </c:pt>
                <c:pt idx="17">
                  <c:v>586</c:v>
                </c:pt>
                <c:pt idx="18">
                  <c:v>600</c:v>
                </c:pt>
                <c:pt idx="19">
                  <c:v>588</c:v>
                </c:pt>
                <c:pt idx="20">
                  <c:v>599</c:v>
                </c:pt>
                <c:pt idx="21">
                  <c:v>551</c:v>
                </c:pt>
                <c:pt idx="22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7-4662-96B0-59980A275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7973376"/>
        <c:axId val="97975296"/>
      </c:barChart>
      <c:catAx>
        <c:axId val="9797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897914448628285"/>
              <c:y val="0.91160535104158791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97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75296"/>
        <c:scaling>
          <c:orientation val="minMax"/>
          <c:max val="2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2.5185221622137776E-2"/>
              <c:y val="5.74713718857981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973376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平成３０年</a:t>
            </a:r>
            <a:endParaRPr lang="ja-JP" altLang="en-US" sz="145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4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総　　数　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en-US" altLang="ja-JP" sz="14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31,184</a:t>
            </a:r>
            <a:r>
              <a:rPr lang="ja-JP" altLang="en-US" sz="14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冊</a:t>
            </a:r>
          </a:p>
        </c:rich>
      </c:tx>
      <c:layout>
        <c:manualLayout>
          <c:xMode val="edge"/>
          <c:yMode val="edge"/>
          <c:x val="0.43047368339312925"/>
          <c:y val="0.482540482439695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24275014403818"/>
          <c:y val="0.15230248248323214"/>
          <c:w val="0.62215607195442035"/>
          <c:h val="0.7894283676628987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C33-4AF8-B72B-81CCB7DFE13C}"/>
              </c:ext>
            </c:extLst>
          </c:dPt>
          <c:dPt>
            <c:idx val="1"/>
            <c:bubble3D val="0"/>
            <c:spPr>
              <a:pattFill prst="diagBrick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33-4AF8-B72B-81CCB7DFE13C}"/>
              </c:ext>
            </c:extLst>
          </c:dPt>
          <c:dPt>
            <c:idx val="2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33-4AF8-B72B-81CCB7DFE13C}"/>
              </c:ext>
            </c:extLst>
          </c:dPt>
          <c:dPt>
            <c:idx val="3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C33-4AF8-B72B-81CCB7DFE13C}"/>
              </c:ext>
            </c:extLst>
          </c:dPt>
          <c:dPt>
            <c:idx val="4"/>
            <c:bubble3D val="0"/>
            <c:spPr>
              <a:pattFill prst="solid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33-4AF8-B72B-81CCB7DFE13C}"/>
              </c:ext>
            </c:extLst>
          </c:dPt>
          <c:dPt>
            <c:idx val="5"/>
            <c:bubble3D val="0"/>
            <c:spPr>
              <a:pattFill prst="lt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C33-4AF8-B72B-81CCB7DFE13C}"/>
              </c:ext>
            </c:extLst>
          </c:dPt>
          <c:dPt>
            <c:idx val="6"/>
            <c:bubble3D val="0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C33-4AF8-B72B-81CCB7DFE13C}"/>
              </c:ext>
            </c:extLst>
          </c:dPt>
          <c:dPt>
            <c:idx val="7"/>
            <c:bubble3D val="0"/>
            <c:spPr>
              <a:pattFill prst="lg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C33-4AF8-B72B-81CCB7DFE13C}"/>
              </c:ext>
            </c:extLst>
          </c:dPt>
          <c:dPt>
            <c:idx val="8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C33-4AF8-B72B-81CCB7DFE13C}"/>
              </c:ext>
            </c:extLst>
          </c:dPt>
          <c:dPt>
            <c:idx val="9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C33-4AF8-B72B-81CCB7DFE13C}"/>
              </c:ext>
            </c:extLst>
          </c:dPt>
          <c:dPt>
            <c:idx val="10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C33-4AF8-B72B-81CCB7DFE13C}"/>
              </c:ext>
            </c:extLst>
          </c:dPt>
          <c:dPt>
            <c:idx val="11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C33-4AF8-B72B-81CCB7DFE13C}"/>
              </c:ext>
            </c:extLst>
          </c:dPt>
          <c:dLbls>
            <c:dLbl>
              <c:idx val="0"/>
              <c:layout>
                <c:manualLayout>
                  <c:x val="0.10471688752320622"/>
                  <c:y val="-0.2336510828474568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事典　 </a:t>
                    </a:r>
                    <a:r>
                      <a:rPr lang="en-US" altLang="ja-JP"/>
                      <a:t>1.3%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33-4AF8-B72B-81CCB7DFE13C}"/>
                </c:ext>
              </c:extLst>
            </c:dLbl>
            <c:dLbl>
              <c:idx val="1"/>
              <c:layout>
                <c:manualLayout>
                  <c:x val="0.12641300172844291"/>
                  <c:y val="-0.1904762871759229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哲学　</a:t>
                    </a:r>
                    <a:r>
                      <a:rPr lang="en-US" altLang="ja-JP"/>
                      <a:t>1.9%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33-4AF8-B72B-81CCB7DFE13C}"/>
                </c:ext>
              </c:extLst>
            </c:dLbl>
            <c:dLbl>
              <c:idx val="2"/>
              <c:layout>
                <c:manualLayout>
                  <c:x val="0.16173570019724004"/>
                  <c:y val="-0.1396825396825396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歴史　</a:t>
                    </a:r>
                    <a:r>
                      <a:rPr lang="en-US" altLang="ja-JP"/>
                      <a:t>2.3%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33-4AF8-B72B-81CCB7DFE13C}"/>
                </c:ext>
              </c:extLst>
            </c:dLbl>
            <c:dLbl>
              <c:idx val="3"/>
              <c:layout>
                <c:manualLayout>
                  <c:x val="2.3668639053254507E-2"/>
                  <c:y val="-2.793650793650793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社会科学　</a:t>
                    </a:r>
                    <a:r>
                      <a:rPr lang="en-US" altLang="ja-JP"/>
                      <a:t>5.7%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33-4AF8-B72B-81CCB7DFE13C}"/>
                </c:ext>
              </c:extLst>
            </c:dLbl>
            <c:dLbl>
              <c:idx val="4"/>
              <c:layout>
                <c:manualLayout>
                  <c:x val="0.18558478970616563"/>
                  <c:y val="-0.1145214140780729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自然科学　 </a:t>
                    </a:r>
                    <a:r>
                      <a:rPr lang="en-US" altLang="ja-JP"/>
                      <a:t>2.6%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C33-4AF8-B72B-81CCB7DFE13C}"/>
                </c:ext>
              </c:extLst>
            </c:dLbl>
            <c:dLbl>
              <c:idx val="5"/>
              <c:layout>
                <c:manualLayout>
                  <c:x val="0.10792810959605659"/>
                  <c:y val="-6.083452602781590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工業技術　</a:t>
                    </a:r>
                    <a:r>
                      <a:rPr lang="en-US" altLang="ja-JP"/>
                      <a:t>4.1%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33-4AF8-B72B-81CCB7DFE13C}"/>
                </c:ext>
              </c:extLst>
            </c:dLbl>
            <c:dLbl>
              <c:idx val="6"/>
              <c:layout>
                <c:manualLayout>
                  <c:x val="0.21176701235516368"/>
                  <c:y val="-6.380665028031708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産業　 </a:t>
                    </a:r>
                    <a:r>
                      <a:rPr lang="en-US" altLang="ja-JP"/>
                      <a:t>1.2%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C33-4AF8-B72B-81CCB7DFE13C}"/>
                </c:ext>
              </c:extLst>
            </c:dLbl>
            <c:dLbl>
              <c:idx val="7"/>
              <c:layout>
                <c:manualLayout>
                  <c:x val="8.0579188272197677E-2"/>
                  <c:y val="-2.575042279056388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芸術　 </a:t>
                    </a:r>
                    <a:r>
                      <a:rPr lang="en-US" altLang="ja-JP"/>
                      <a:t>3.8%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C33-4AF8-B72B-81CCB7DFE13C}"/>
                </c:ext>
              </c:extLst>
            </c:dLbl>
            <c:dLbl>
              <c:idx val="8"/>
              <c:layout>
                <c:manualLayout>
                  <c:x val="0.2236614173228347"/>
                  <c:y val="-3.68918273487417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語学　 </a:t>
                    </a:r>
                    <a:r>
                      <a:rPr lang="en-US" altLang="ja-JP"/>
                      <a:t>0.7%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C33-4AF8-B72B-81CCB7DFE13C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ja-JP" altLang="en-US"/>
                      <a:t>文学　</a:t>
                    </a:r>
                    <a:r>
                      <a:rPr lang="en-US" altLang="ja-JP"/>
                      <a:t>12.0%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C33-4AF8-B72B-81CCB7DFE13C}"/>
                </c:ext>
              </c:extLst>
            </c:dLbl>
            <c:dLbl>
              <c:idx val="10"/>
              <c:layout>
                <c:manualLayout>
                  <c:x val="-3.9447731755424421E-3"/>
                  <c:y val="2.031746031746031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郷土資料　</a:t>
                    </a:r>
                    <a:r>
                      <a:rPr lang="en-US" altLang="ja-JP"/>
                      <a:t>12.9%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C33-4AF8-B72B-81CCB7DFE13C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ja-JP" altLang="en-US"/>
                      <a:t>児童図書　</a:t>
                    </a:r>
                    <a:r>
                      <a:rPr lang="en-US" altLang="ja-JP"/>
                      <a:t>35.9%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C33-4AF8-B72B-81CCB7DFE13C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ja-JP" altLang="en-US"/>
                      <a:t>その他　</a:t>
                    </a:r>
                    <a:r>
                      <a:rPr lang="en-US" altLang="ja-JP"/>
                      <a:t>15.7%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C33-4AF8-B72B-81CCB7DFE13C}"/>
                </c:ext>
              </c:extLst>
            </c:dLbl>
            <c:spPr>
              <a:solidFill>
                <a:schemeClr val="bg1"/>
              </a:solidFill>
              <a:ln w="3175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'154'!$J$31:$J$43</c:f>
              <c:strCache>
                <c:ptCount val="13"/>
                <c:pt idx="0">
                  <c:v>事典</c:v>
                </c:pt>
                <c:pt idx="1">
                  <c:v>哲学</c:v>
                </c:pt>
                <c:pt idx="2">
                  <c:v>歴史</c:v>
                </c:pt>
                <c:pt idx="3">
                  <c:v>社会科学</c:v>
                </c:pt>
                <c:pt idx="4">
                  <c:v>自然科学</c:v>
                </c:pt>
                <c:pt idx="5">
                  <c:v>工業技術</c:v>
                </c:pt>
                <c:pt idx="6">
                  <c:v>産業</c:v>
                </c:pt>
                <c:pt idx="7">
                  <c:v>芸術</c:v>
                </c:pt>
                <c:pt idx="8">
                  <c:v>語学</c:v>
                </c:pt>
                <c:pt idx="9">
                  <c:v>文学</c:v>
                </c:pt>
                <c:pt idx="10">
                  <c:v>郷土資料</c:v>
                </c:pt>
                <c:pt idx="11">
                  <c:v>児童図書</c:v>
                </c:pt>
                <c:pt idx="12">
                  <c:v>その他</c:v>
                </c:pt>
              </c:strCache>
            </c:strRef>
          </c:cat>
          <c:val>
            <c:numRef>
              <c:f>'154'!$K$31:$K$43</c:f>
              <c:numCache>
                <c:formatCode>#,##0;[Red]#,##0</c:formatCode>
                <c:ptCount val="13"/>
                <c:pt idx="0">
                  <c:v>409</c:v>
                </c:pt>
                <c:pt idx="1">
                  <c:v>593</c:v>
                </c:pt>
                <c:pt idx="2">
                  <c:v>723</c:v>
                </c:pt>
                <c:pt idx="3">
                  <c:v>1781</c:v>
                </c:pt>
                <c:pt idx="4">
                  <c:v>807</c:v>
                </c:pt>
                <c:pt idx="5">
                  <c:v>1265</c:v>
                </c:pt>
                <c:pt idx="6">
                  <c:v>361</c:v>
                </c:pt>
                <c:pt idx="7">
                  <c:v>1186</c:v>
                </c:pt>
                <c:pt idx="8">
                  <c:v>216</c:v>
                </c:pt>
                <c:pt idx="9">
                  <c:v>3752</c:v>
                </c:pt>
                <c:pt idx="10">
                  <c:v>4009</c:v>
                </c:pt>
                <c:pt idx="11">
                  <c:v>11184</c:v>
                </c:pt>
                <c:pt idx="12">
                  <c:v>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C33-4AF8-B72B-81CCB7DFE1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64485981308327E-2"/>
          <c:y val="2.5522041763341063E-2"/>
          <c:w val="0.94626168224299068"/>
          <c:h val="0.939675174013921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A37-4170-86CF-762BB67C87D4}"/>
              </c:ext>
            </c:extLst>
          </c:dPt>
          <c:dPt>
            <c:idx val="1"/>
            <c:bubble3D val="0"/>
            <c:spPr>
              <a:pattFill prst="pct50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37-4170-86CF-762BB67C87D4}"/>
              </c:ext>
            </c:extLst>
          </c:dPt>
          <c:dPt>
            <c:idx val="2"/>
            <c:bubble3D val="0"/>
            <c:spPr>
              <a:pattFill prst="dash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37-4170-86CF-762BB67C87D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37-4170-86CF-762BB67C87D4}"/>
              </c:ext>
            </c:extLst>
          </c:dPt>
          <c:dLbls>
            <c:dLbl>
              <c:idx val="0"/>
              <c:layout>
                <c:manualLayout>
                  <c:x val="-1.9105649177030441E-2"/>
                  <c:y val="4.134193202647813E-3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進 学 者
</a:t>
                    </a:r>
                    <a:r>
                      <a:rPr lang="en-US" altLang="ja-JP"/>
                      <a:t>409</a:t>
                    </a:r>
                    <a:r>
                      <a:rPr lang="ja-JP" altLang="en-US"/>
                      <a:t>人</a:t>
                    </a:r>
                    <a:r>
                      <a:rPr lang="en-US" altLang="ja-JP"/>
                      <a:t>(97.8%)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37-4170-86CF-762BB67C87D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37-4170-86CF-762BB67C87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37-4170-86CF-762BB67C87D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37-4170-86CF-762BB67C87D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37-4170-86CF-762BB67C87D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'154'!$M$2:$M$6</c:f>
              <c:strCache>
                <c:ptCount val="5"/>
                <c:pt idx="0">
                  <c:v>進学者</c:v>
                </c:pt>
                <c:pt idx="1">
                  <c:v>無業者</c:v>
                </c:pt>
                <c:pt idx="2">
                  <c:v>就職者</c:v>
                </c:pt>
                <c:pt idx="4">
                  <c:v>教育訓練機関等入学</c:v>
                </c:pt>
              </c:strCache>
            </c:strRef>
          </c:cat>
          <c:val>
            <c:numRef>
              <c:f>'154'!$N$2:$N$6</c:f>
              <c:numCache>
                <c:formatCode>General</c:formatCode>
                <c:ptCount val="5"/>
                <c:pt idx="0" formatCode="0_);\(0\)">
                  <c:v>409</c:v>
                </c:pt>
                <c:pt idx="1">
                  <c:v>8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7-4170-86CF-762BB67C87D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A37-4170-86CF-762BB67C87D4}"/>
              </c:ext>
            </c:extLst>
          </c:dPt>
          <c:dPt>
            <c:idx val="1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A37-4170-86CF-762BB67C87D4}"/>
              </c:ext>
            </c:extLst>
          </c:dPt>
          <c:dPt>
            <c:idx val="2"/>
            <c:bubble3D val="0"/>
            <c:spPr>
              <a:pattFill prst="we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A37-4170-86CF-762BB67C87D4}"/>
              </c:ext>
            </c:extLst>
          </c:dPt>
          <c:dPt>
            <c:idx val="3"/>
            <c:bubble3D val="0"/>
            <c:spPr>
              <a:pattFill prst="pct50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A37-4170-86CF-762BB67C87D4}"/>
              </c:ext>
            </c:extLst>
          </c:dPt>
          <c:dPt>
            <c:idx val="4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A37-4170-86CF-762BB67C87D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A37-4170-86CF-762BB67C87D4}"/>
              </c:ext>
            </c:extLst>
          </c:dPt>
          <c:dPt>
            <c:idx val="7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A37-4170-86CF-762BB67C87D4}"/>
              </c:ext>
            </c:extLst>
          </c:dPt>
          <c:val>
            <c:numRef>
              <c:f>'154'!$K$2:$K$9</c:f>
              <c:numCache>
                <c:formatCode>0_);\(0\)</c:formatCode>
                <c:ptCount val="8"/>
                <c:pt idx="0">
                  <c:v>374</c:v>
                </c:pt>
                <c:pt idx="1">
                  <c:v>14</c:v>
                </c:pt>
                <c:pt idx="2">
                  <c:v>2</c:v>
                </c:pt>
                <c:pt idx="3">
                  <c:v>7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 formatCode="General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A37-4170-86CF-762BB67C8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161925</xdr:rowOff>
    </xdr:from>
    <xdr:to>
      <xdr:col>8</xdr:col>
      <xdr:colOff>923925</xdr:colOff>
      <xdr:row>27</xdr:row>
      <xdr:rowOff>57150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19050</xdr:rowOff>
    </xdr:from>
    <xdr:to>
      <xdr:col>8</xdr:col>
      <xdr:colOff>942975</xdr:colOff>
      <xdr:row>56</xdr:row>
      <xdr:rowOff>104775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419100</xdr:colOff>
      <xdr:row>4</xdr:row>
      <xdr:rowOff>161925</xdr:rowOff>
    </xdr:from>
    <xdr:to>
      <xdr:col>8</xdr:col>
      <xdr:colOff>590550</xdr:colOff>
      <xdr:row>7</xdr:row>
      <xdr:rowOff>152400</xdr:rowOff>
    </xdr:to>
    <xdr:grpSp>
      <xdr:nvGrpSpPr>
        <xdr:cNvPr id="1047" name="Group 23"/>
        <xdr:cNvGrpSpPr>
          <a:grpSpLocks/>
        </xdr:cNvGrpSpPr>
      </xdr:nvGrpSpPr>
      <xdr:grpSpPr bwMode="auto">
        <a:xfrm>
          <a:off x="3836894" y="879101"/>
          <a:ext cx="2222127" cy="528358"/>
          <a:chOff x="848" y="490"/>
          <a:chExt cx="234" cy="56"/>
        </a:xfrm>
      </xdr:grpSpPr>
      <xdr:grpSp>
        <xdr:nvGrpSpPr>
          <xdr:cNvPr id="1031" name="Group 7"/>
          <xdr:cNvGrpSpPr>
            <a:grpSpLocks/>
          </xdr:cNvGrpSpPr>
        </xdr:nvGrpSpPr>
        <xdr:grpSpPr bwMode="auto">
          <a:xfrm>
            <a:off x="885" y="490"/>
            <a:ext cx="197" cy="56"/>
            <a:chOff x="885" y="490"/>
            <a:chExt cx="197" cy="56"/>
          </a:xfrm>
        </xdr:grpSpPr>
        <xdr:sp macro="" textlink="">
          <xdr:nvSpPr>
            <xdr:cNvPr id="1027" name="Text Box 3"/>
            <xdr:cNvSpPr txBox="1">
              <a:spLocks noChangeArrowheads="1"/>
            </xdr:cNvSpPr>
          </xdr:nvSpPr>
          <xdr:spPr bwMode="auto">
            <a:xfrm>
              <a:off x="885" y="490"/>
              <a:ext cx="77" cy="2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南風原小</a:t>
              </a:r>
            </a:p>
          </xdr:txBody>
        </xdr:sp>
        <xdr:sp macro="" textlink="">
          <xdr:nvSpPr>
            <xdr:cNvPr id="1028" name="Text Box 4"/>
            <xdr:cNvSpPr txBox="1">
              <a:spLocks noChangeArrowheads="1"/>
            </xdr:cNvSpPr>
          </xdr:nvSpPr>
          <xdr:spPr bwMode="auto">
            <a:xfrm>
              <a:off x="885" y="523"/>
              <a:ext cx="77" cy="2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北丘小</a:t>
              </a:r>
            </a:p>
          </xdr:txBody>
        </xdr:sp>
        <xdr:sp macro="" textlink="">
          <xdr:nvSpPr>
            <xdr:cNvPr id="1029" name="Text Box 5"/>
            <xdr:cNvSpPr txBox="1">
              <a:spLocks noChangeArrowheads="1"/>
            </xdr:cNvSpPr>
          </xdr:nvSpPr>
          <xdr:spPr bwMode="auto">
            <a:xfrm>
              <a:off x="1005" y="490"/>
              <a:ext cx="77" cy="2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津嘉山小</a:t>
              </a:r>
            </a:p>
          </xdr:txBody>
        </xdr:sp>
        <xdr:sp macro="" textlink="">
          <xdr:nvSpPr>
            <xdr:cNvPr id="1030" name="Text Box 6"/>
            <xdr:cNvSpPr txBox="1">
              <a:spLocks noChangeArrowheads="1"/>
            </xdr:cNvSpPr>
          </xdr:nvSpPr>
          <xdr:spPr bwMode="auto">
            <a:xfrm>
              <a:off x="1005" y="523"/>
              <a:ext cx="77" cy="2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翔南小</a:t>
              </a:r>
            </a:p>
          </xdr:txBody>
        </xdr:sp>
      </xdr:grpSp>
      <xdr:grpSp>
        <xdr:nvGrpSpPr>
          <xdr:cNvPr id="1046" name="Group 22"/>
          <xdr:cNvGrpSpPr>
            <a:grpSpLocks/>
          </xdr:cNvGrpSpPr>
        </xdr:nvGrpSpPr>
        <xdr:grpSpPr bwMode="auto">
          <a:xfrm>
            <a:off x="848" y="493"/>
            <a:ext cx="155" cy="49"/>
            <a:chOff x="848" y="493"/>
            <a:chExt cx="155" cy="49"/>
          </a:xfrm>
        </xdr:grpSpPr>
        <xdr:sp macro="" textlink="">
          <xdr:nvSpPr>
            <xdr:cNvPr id="1034" name="Rectangle 10" descr="5%"/>
            <xdr:cNvSpPr>
              <a:spLocks noChangeArrowheads="1"/>
            </xdr:cNvSpPr>
          </xdr:nvSpPr>
          <xdr:spPr bwMode="auto">
            <a:xfrm>
              <a:off x="967" y="494"/>
              <a:ext cx="36" cy="16"/>
            </a:xfrm>
            <a:prstGeom prst="rect">
              <a:avLst/>
            </a:prstGeom>
            <a:pattFill prst="pct5">
              <a:fgClr>
                <a:srgbClr val="000000"/>
              </a:fgClr>
              <a:bgClr>
                <a:srgbClr val="FFFFFF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36" name="Rectangle 12" descr="大波"/>
            <xdr:cNvSpPr>
              <a:spLocks noChangeArrowheads="1"/>
            </xdr:cNvSpPr>
          </xdr:nvSpPr>
          <xdr:spPr bwMode="auto">
            <a:xfrm>
              <a:off x="967" y="526"/>
              <a:ext cx="36" cy="16"/>
            </a:xfrm>
            <a:prstGeom prst="rect">
              <a:avLst/>
            </a:prstGeom>
            <a:pattFill prst="zigZag">
              <a:fgClr>
                <a:srgbClr val="000000"/>
              </a:fgClr>
              <a:bgClr>
                <a:srgbClr val="FFFFFF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37" name="Rectangle 13" descr="右上がり対角線"/>
            <xdr:cNvSpPr>
              <a:spLocks noChangeArrowheads="1"/>
            </xdr:cNvSpPr>
          </xdr:nvSpPr>
          <xdr:spPr bwMode="auto">
            <a:xfrm>
              <a:off x="848" y="526"/>
              <a:ext cx="36" cy="16"/>
            </a:xfrm>
            <a:prstGeom prst="rect">
              <a:avLst/>
            </a:prstGeom>
            <a:pattFill prst="ltUpDiag">
              <a:fgClr>
                <a:srgbClr val="000000"/>
              </a:fgClr>
              <a:bgClr>
                <a:srgbClr val="FFFFFF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38" name="Rectangle 14"/>
            <xdr:cNvSpPr>
              <a:spLocks noChangeArrowheads="1"/>
            </xdr:cNvSpPr>
          </xdr:nvSpPr>
          <xdr:spPr bwMode="auto">
            <a:xfrm>
              <a:off x="848" y="493"/>
              <a:ext cx="3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6</xdr:col>
      <xdr:colOff>609600</xdr:colOff>
      <xdr:row>32</xdr:row>
      <xdr:rowOff>38100</xdr:rowOff>
    </xdr:from>
    <xdr:to>
      <xdr:col>8</xdr:col>
      <xdr:colOff>342900</xdr:colOff>
      <xdr:row>35</xdr:row>
      <xdr:rowOff>28575</xdr:rowOff>
    </xdr:to>
    <xdr:grpSp>
      <xdr:nvGrpSpPr>
        <xdr:cNvPr id="1049" name="Group 25"/>
        <xdr:cNvGrpSpPr>
          <a:grpSpLocks/>
        </xdr:cNvGrpSpPr>
      </xdr:nvGrpSpPr>
      <xdr:grpSpPr bwMode="auto">
        <a:xfrm>
          <a:off x="4710953" y="5775512"/>
          <a:ext cx="1100418" cy="528357"/>
          <a:chOff x="829" y="580"/>
          <a:chExt cx="116" cy="56"/>
        </a:xfrm>
      </xdr:grpSpPr>
      <xdr:sp macro="" textlink="">
        <xdr:nvSpPr>
          <xdr:cNvPr id="1040" name="Text Box 16"/>
          <xdr:cNvSpPr txBox="1">
            <a:spLocks noChangeArrowheads="1"/>
          </xdr:cNvSpPr>
        </xdr:nvSpPr>
        <xdr:spPr bwMode="auto">
          <a:xfrm>
            <a:off x="868" y="580"/>
            <a:ext cx="77" cy="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dist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南星中</a:t>
            </a:r>
          </a:p>
        </xdr:txBody>
      </xdr:sp>
      <xdr:sp macro="" textlink="">
        <xdr:nvSpPr>
          <xdr:cNvPr id="1041" name="Text Box 17"/>
          <xdr:cNvSpPr txBox="1">
            <a:spLocks noChangeArrowheads="1"/>
          </xdr:cNvSpPr>
        </xdr:nvSpPr>
        <xdr:spPr bwMode="auto">
          <a:xfrm>
            <a:off x="868" y="613"/>
            <a:ext cx="77" cy="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dist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南風原中</a:t>
            </a:r>
          </a:p>
        </xdr:txBody>
      </xdr:sp>
      <xdr:sp macro="" textlink="">
        <xdr:nvSpPr>
          <xdr:cNvPr id="1044" name="Rectangle 20" descr="5%"/>
          <xdr:cNvSpPr>
            <a:spLocks noChangeArrowheads="1"/>
          </xdr:cNvSpPr>
        </xdr:nvSpPr>
        <xdr:spPr bwMode="auto">
          <a:xfrm>
            <a:off x="829" y="617"/>
            <a:ext cx="36" cy="16"/>
          </a:xfrm>
          <a:prstGeom prst="rect">
            <a:avLst/>
          </a:prstGeom>
          <a:pattFill prst="pct5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5" name="Rectangle 21" descr="右上がり対角線"/>
          <xdr:cNvSpPr>
            <a:spLocks noChangeArrowheads="1"/>
          </xdr:cNvSpPr>
        </xdr:nvSpPr>
        <xdr:spPr bwMode="auto">
          <a:xfrm>
            <a:off x="829" y="584"/>
            <a:ext cx="36" cy="16"/>
          </a:xfrm>
          <a:prstGeom prst="rect">
            <a:avLst/>
          </a:prstGeom>
          <a:pattFill prst="ltUpDiag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oneCellAnchor>
    <xdr:from>
      <xdr:col>0</xdr:col>
      <xdr:colOff>111125</xdr:colOff>
      <xdr:row>54</xdr:row>
      <xdr:rowOff>15875</xdr:rowOff>
    </xdr:from>
    <xdr:ext cx="441146" cy="259045"/>
    <xdr:sp macro="" textlink="">
      <xdr:nvSpPr>
        <xdr:cNvPr id="20" name="テキスト ボックス 19"/>
        <xdr:cNvSpPr txBox="1"/>
      </xdr:nvSpPr>
      <xdr:spPr>
        <a:xfrm>
          <a:off x="111125" y="9445625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000"/>
            <a:t>平成</a:t>
          </a:r>
        </a:p>
      </xdr:txBody>
    </xdr:sp>
    <xdr:clientData/>
  </xdr:oneCellAnchor>
  <xdr:oneCellAnchor>
    <xdr:from>
      <xdr:col>0</xdr:col>
      <xdr:colOff>142875</xdr:colOff>
      <xdr:row>24</xdr:row>
      <xdr:rowOff>142875</xdr:rowOff>
    </xdr:from>
    <xdr:ext cx="562044" cy="333375"/>
    <xdr:sp macro="" textlink="">
      <xdr:nvSpPr>
        <xdr:cNvPr id="21" name="テキスト ボックス 20"/>
        <xdr:cNvSpPr txBox="1"/>
      </xdr:nvSpPr>
      <xdr:spPr>
        <a:xfrm>
          <a:off x="142875" y="4333875"/>
          <a:ext cx="562044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/>
            <a:t>平成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47626</xdr:rowOff>
    </xdr:from>
    <xdr:to>
      <xdr:col>8</xdr:col>
      <xdr:colOff>742950</xdr:colOff>
      <xdr:row>57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438150</xdr:colOff>
      <xdr:row>31</xdr:row>
      <xdr:rowOff>66675</xdr:rowOff>
    </xdr:from>
    <xdr:to>
      <xdr:col>5</xdr:col>
      <xdr:colOff>76200</xdr:colOff>
      <xdr:row>35</xdr:row>
      <xdr:rowOff>133350</xdr:rowOff>
    </xdr:to>
    <xdr:grpSp>
      <xdr:nvGrpSpPr>
        <xdr:cNvPr id="3" name="Group 38"/>
        <xdr:cNvGrpSpPr>
          <a:grpSpLocks/>
        </xdr:cNvGrpSpPr>
      </xdr:nvGrpSpPr>
      <xdr:grpSpPr bwMode="auto">
        <a:xfrm>
          <a:off x="3200400" y="5676900"/>
          <a:ext cx="323850" cy="790575"/>
          <a:chOff x="315" y="574"/>
          <a:chExt cx="60" cy="66"/>
        </a:xfrm>
      </xdr:grpSpPr>
      <xdr:sp macro="" textlink="">
        <xdr:nvSpPr>
          <xdr:cNvPr id="4" name="Line 36"/>
          <xdr:cNvSpPr>
            <a:spLocks noChangeShapeType="1"/>
          </xdr:cNvSpPr>
        </xdr:nvSpPr>
        <xdr:spPr bwMode="auto">
          <a:xfrm flipH="1">
            <a:off x="315" y="574"/>
            <a:ext cx="3" cy="6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Line 37"/>
          <xdr:cNvSpPr>
            <a:spLocks noChangeShapeType="1"/>
          </xdr:cNvSpPr>
        </xdr:nvSpPr>
        <xdr:spPr bwMode="auto">
          <a:xfrm>
            <a:off x="318" y="574"/>
            <a:ext cx="5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609600</xdr:colOff>
      <xdr:row>32</xdr:row>
      <xdr:rowOff>114300</xdr:rowOff>
    </xdr:from>
    <xdr:to>
      <xdr:col>5</xdr:col>
      <xdr:colOff>342900</xdr:colOff>
      <xdr:row>36</xdr:row>
      <xdr:rowOff>38099</xdr:rowOff>
    </xdr:to>
    <xdr:grpSp>
      <xdr:nvGrpSpPr>
        <xdr:cNvPr id="6" name="Group 41"/>
        <xdr:cNvGrpSpPr>
          <a:grpSpLocks/>
        </xdr:cNvGrpSpPr>
      </xdr:nvGrpSpPr>
      <xdr:grpSpPr bwMode="auto">
        <a:xfrm>
          <a:off x="3371850" y="5905500"/>
          <a:ext cx="419100" cy="647699"/>
          <a:chOff x="339" y="597"/>
          <a:chExt cx="66" cy="52"/>
        </a:xfrm>
      </xdr:grpSpPr>
      <xdr:sp macro="" textlink="">
        <xdr:nvSpPr>
          <xdr:cNvPr id="7" name="Line 39"/>
          <xdr:cNvSpPr>
            <a:spLocks noChangeShapeType="1"/>
          </xdr:cNvSpPr>
        </xdr:nvSpPr>
        <xdr:spPr bwMode="auto">
          <a:xfrm flipV="1">
            <a:off x="339" y="597"/>
            <a:ext cx="16" cy="5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40"/>
          <xdr:cNvSpPr>
            <a:spLocks noChangeShapeType="1"/>
          </xdr:cNvSpPr>
        </xdr:nvSpPr>
        <xdr:spPr bwMode="auto">
          <a:xfrm>
            <a:off x="355" y="597"/>
            <a:ext cx="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57150</xdr:colOff>
      <xdr:row>34</xdr:row>
      <xdr:rowOff>38100</xdr:rowOff>
    </xdr:from>
    <xdr:to>
      <xdr:col>6</xdr:col>
      <xdr:colOff>19050</xdr:colOff>
      <xdr:row>36</xdr:row>
      <xdr:rowOff>66675</xdr:rowOff>
    </xdr:to>
    <xdr:grpSp>
      <xdr:nvGrpSpPr>
        <xdr:cNvPr id="9" name="Group 46"/>
        <xdr:cNvGrpSpPr>
          <a:grpSpLocks/>
        </xdr:cNvGrpSpPr>
      </xdr:nvGrpSpPr>
      <xdr:grpSpPr bwMode="auto">
        <a:xfrm>
          <a:off x="3505200" y="6191250"/>
          <a:ext cx="647700" cy="390525"/>
          <a:chOff x="378" y="626"/>
          <a:chExt cx="55" cy="35"/>
        </a:xfrm>
      </xdr:grpSpPr>
      <xdr:sp macro="" textlink="">
        <xdr:nvSpPr>
          <xdr:cNvPr id="10" name="Line 43"/>
          <xdr:cNvSpPr>
            <a:spLocks noChangeShapeType="1"/>
          </xdr:cNvSpPr>
        </xdr:nvSpPr>
        <xdr:spPr bwMode="auto">
          <a:xfrm>
            <a:off x="394" y="626"/>
            <a:ext cx="3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45"/>
          <xdr:cNvSpPr>
            <a:spLocks noChangeShapeType="1"/>
          </xdr:cNvSpPr>
        </xdr:nvSpPr>
        <xdr:spPr bwMode="auto">
          <a:xfrm flipH="1">
            <a:off x="378" y="626"/>
            <a:ext cx="16" cy="3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295276</xdr:colOff>
      <xdr:row>36</xdr:row>
      <xdr:rowOff>123825</xdr:rowOff>
    </xdr:from>
    <xdr:to>
      <xdr:col>7</xdr:col>
      <xdr:colOff>9526</xdr:colOff>
      <xdr:row>38</xdr:row>
      <xdr:rowOff>66675</xdr:rowOff>
    </xdr:to>
    <xdr:grpSp>
      <xdr:nvGrpSpPr>
        <xdr:cNvPr id="12" name="Group 53"/>
        <xdr:cNvGrpSpPr>
          <a:grpSpLocks/>
        </xdr:cNvGrpSpPr>
      </xdr:nvGrpSpPr>
      <xdr:grpSpPr bwMode="auto">
        <a:xfrm>
          <a:off x="4429126" y="6638925"/>
          <a:ext cx="400050" cy="304800"/>
          <a:chOff x="460" y="697"/>
          <a:chExt cx="32" cy="19"/>
        </a:xfrm>
      </xdr:grpSpPr>
      <xdr:sp macro="" textlink="">
        <xdr:nvSpPr>
          <xdr:cNvPr id="13" name="Line 51"/>
          <xdr:cNvSpPr>
            <a:spLocks noChangeShapeType="1"/>
          </xdr:cNvSpPr>
        </xdr:nvSpPr>
        <xdr:spPr bwMode="auto">
          <a:xfrm flipH="1">
            <a:off x="479" y="69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Line 52"/>
          <xdr:cNvSpPr>
            <a:spLocks noChangeShapeType="1"/>
          </xdr:cNvSpPr>
        </xdr:nvSpPr>
        <xdr:spPr bwMode="auto">
          <a:xfrm flipH="1">
            <a:off x="460" y="697"/>
            <a:ext cx="19" cy="1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657225</xdr:colOff>
      <xdr:row>40</xdr:row>
      <xdr:rowOff>28575</xdr:rowOff>
    </xdr:from>
    <xdr:to>
      <xdr:col>7</xdr:col>
      <xdr:colOff>523875</xdr:colOff>
      <xdr:row>41</xdr:row>
      <xdr:rowOff>0</xdr:rowOff>
    </xdr:to>
    <xdr:grpSp>
      <xdr:nvGrpSpPr>
        <xdr:cNvPr id="15" name="Group 56"/>
        <xdr:cNvGrpSpPr>
          <a:grpSpLocks/>
        </xdr:cNvGrpSpPr>
      </xdr:nvGrpSpPr>
      <xdr:grpSpPr bwMode="auto">
        <a:xfrm>
          <a:off x="4791075" y="7267575"/>
          <a:ext cx="552450" cy="152400"/>
          <a:chOff x="464" y="721"/>
          <a:chExt cx="43" cy="22"/>
        </a:xfrm>
      </xdr:grpSpPr>
      <xdr:sp macro="" textlink="">
        <xdr:nvSpPr>
          <xdr:cNvPr id="16" name="Line 54"/>
          <xdr:cNvSpPr>
            <a:spLocks noChangeShapeType="1"/>
          </xdr:cNvSpPr>
        </xdr:nvSpPr>
        <xdr:spPr bwMode="auto">
          <a:xfrm flipV="1">
            <a:off x="464" y="721"/>
            <a:ext cx="33" cy="2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Line 55"/>
          <xdr:cNvSpPr>
            <a:spLocks noChangeShapeType="1"/>
          </xdr:cNvSpPr>
        </xdr:nvSpPr>
        <xdr:spPr bwMode="auto">
          <a:xfrm>
            <a:off x="497" y="721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190500</xdr:colOff>
      <xdr:row>43</xdr:row>
      <xdr:rowOff>38100</xdr:rowOff>
    </xdr:from>
    <xdr:to>
      <xdr:col>8</xdr:col>
      <xdr:colOff>38100</xdr:colOff>
      <xdr:row>44</xdr:row>
      <xdr:rowOff>0</xdr:rowOff>
    </xdr:to>
    <xdr:grpSp>
      <xdr:nvGrpSpPr>
        <xdr:cNvPr id="18" name="Group 59"/>
        <xdr:cNvGrpSpPr>
          <a:grpSpLocks/>
        </xdr:cNvGrpSpPr>
      </xdr:nvGrpSpPr>
      <xdr:grpSpPr bwMode="auto">
        <a:xfrm>
          <a:off x="5010150" y="7820025"/>
          <a:ext cx="533400" cy="142875"/>
          <a:chOff x="479" y="746"/>
          <a:chExt cx="47" cy="17"/>
        </a:xfrm>
      </xdr:grpSpPr>
      <xdr:sp macro="" textlink="">
        <xdr:nvSpPr>
          <xdr:cNvPr id="19" name="Line 57"/>
          <xdr:cNvSpPr>
            <a:spLocks noChangeShapeType="1"/>
          </xdr:cNvSpPr>
        </xdr:nvSpPr>
        <xdr:spPr bwMode="auto">
          <a:xfrm flipV="1">
            <a:off x="479" y="746"/>
            <a:ext cx="32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Line 58"/>
          <xdr:cNvSpPr>
            <a:spLocks noChangeShapeType="1"/>
          </xdr:cNvSpPr>
        </xdr:nvSpPr>
        <xdr:spPr bwMode="auto">
          <a:xfrm>
            <a:off x="511" y="746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361950</xdr:colOff>
      <xdr:row>4</xdr:row>
      <xdr:rowOff>19050</xdr:rowOff>
    </xdr:from>
    <xdr:to>
      <xdr:col>7</xdr:col>
      <xdr:colOff>323850</xdr:colOff>
      <xdr:row>26</xdr:row>
      <xdr:rowOff>142875</xdr:rowOff>
    </xdr:to>
    <xdr:graphicFrame macro="">
      <xdr:nvGraphicFramePr>
        <xdr:cNvPr id="21" name="Chart 1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19050</xdr:colOff>
      <xdr:row>13</xdr:row>
      <xdr:rowOff>161925</xdr:rowOff>
    </xdr:from>
    <xdr:to>
      <xdr:col>4</xdr:col>
      <xdr:colOff>676275</xdr:colOff>
      <xdr:row>17</xdr:row>
      <xdr:rowOff>9525</xdr:rowOff>
    </xdr:to>
    <xdr:sp macro="" textlink="">
      <xdr:nvSpPr>
        <xdr:cNvPr id="22" name="Text Box 125"/>
        <xdr:cNvSpPr txBox="1">
          <a:spLocks noChangeArrowheads="1"/>
        </xdr:cNvSpPr>
      </xdr:nvSpPr>
      <xdr:spPr bwMode="auto">
        <a:xfrm>
          <a:off x="2781300" y="2514600"/>
          <a:ext cx="6572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　  総      数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twoCellAnchor>
  <xdr:twoCellAnchor>
    <xdr:from>
      <xdr:col>3</xdr:col>
      <xdr:colOff>466725</xdr:colOff>
      <xdr:row>22</xdr:row>
      <xdr:rowOff>152400</xdr:rowOff>
    </xdr:from>
    <xdr:to>
      <xdr:col>5</xdr:col>
      <xdr:colOff>257175</xdr:colOff>
      <xdr:row>25</xdr:row>
      <xdr:rowOff>19050</xdr:rowOff>
    </xdr:to>
    <xdr:sp macro="" textlink="">
      <xdr:nvSpPr>
        <xdr:cNvPr id="23" name="Text Box 129"/>
        <xdr:cNvSpPr txBox="1">
          <a:spLocks noChangeArrowheads="1"/>
        </xdr:cNvSpPr>
      </xdr:nvSpPr>
      <xdr:spPr bwMode="auto">
        <a:xfrm>
          <a:off x="2543175" y="4133850"/>
          <a:ext cx="1162050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県 立 全 日 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374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89.5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％）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4" name="AutoShape 130"/>
        <xdr:cNvSpPr>
          <a:spLocks/>
        </xdr:cNvSpPr>
      </xdr:nvSpPr>
      <xdr:spPr bwMode="auto">
        <a:xfrm>
          <a:off x="0" y="1085850"/>
          <a:ext cx="1400175" cy="361950"/>
        </a:xfrm>
        <a:prstGeom prst="callout2">
          <a:avLst>
            <a:gd name="adj1" fmla="val 31578"/>
            <a:gd name="adj2" fmla="val 100002"/>
            <a:gd name="adj3" fmla="val 5262"/>
            <a:gd name="adj4" fmla="val 138097"/>
            <a:gd name="adj5" fmla="val 76318"/>
            <a:gd name="adj6" fmla="val 14762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県内私立高校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(3.3%)</a:t>
          </a:r>
        </a:p>
      </xdr:txBody>
    </xdr:sp>
    <xdr:clientData/>
  </xdr:twoCellAnchor>
  <xdr:twoCellAnchor>
    <xdr:from>
      <xdr:col>0</xdr:col>
      <xdr:colOff>219075</xdr:colOff>
      <xdr:row>3</xdr:row>
      <xdr:rowOff>133350</xdr:rowOff>
    </xdr:from>
    <xdr:to>
      <xdr:col>2</xdr:col>
      <xdr:colOff>85725</xdr:colOff>
      <xdr:row>4</xdr:row>
      <xdr:rowOff>142875</xdr:rowOff>
    </xdr:to>
    <xdr:sp macro="" textlink="">
      <xdr:nvSpPr>
        <xdr:cNvPr id="25" name="AutoShape 131"/>
        <xdr:cNvSpPr>
          <a:spLocks/>
        </xdr:cNvSpPr>
      </xdr:nvSpPr>
      <xdr:spPr bwMode="auto">
        <a:xfrm>
          <a:off x="219075" y="676275"/>
          <a:ext cx="1257300" cy="190500"/>
        </a:xfrm>
        <a:prstGeom prst="callout2">
          <a:avLst>
            <a:gd name="adj1" fmla="val 50000"/>
            <a:gd name="adj2" fmla="val 101515"/>
            <a:gd name="adj3" fmla="val 35000"/>
            <a:gd name="adj4" fmla="val 150001"/>
            <a:gd name="adj5" fmla="val 240000"/>
            <a:gd name="adj6" fmla="val 16666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県立定時制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(0.5%)</a:t>
          </a:r>
        </a:p>
      </xdr:txBody>
    </xdr:sp>
    <xdr:clientData/>
  </xdr:twoCellAnchor>
  <xdr:twoCellAnchor>
    <xdr:from>
      <xdr:col>4</xdr:col>
      <xdr:colOff>304800</xdr:colOff>
      <xdr:row>1</xdr:row>
      <xdr:rowOff>38100</xdr:rowOff>
    </xdr:from>
    <xdr:to>
      <xdr:col>6</xdr:col>
      <xdr:colOff>0</xdr:colOff>
      <xdr:row>2</xdr:row>
      <xdr:rowOff>28575</xdr:rowOff>
    </xdr:to>
    <xdr:sp macro="" textlink="">
      <xdr:nvSpPr>
        <xdr:cNvPr id="26" name="AutoShape 132"/>
        <xdr:cNvSpPr>
          <a:spLocks/>
        </xdr:cNvSpPr>
      </xdr:nvSpPr>
      <xdr:spPr bwMode="auto">
        <a:xfrm>
          <a:off x="3067050" y="219075"/>
          <a:ext cx="1066800" cy="171450"/>
        </a:xfrm>
        <a:prstGeom prst="callout2">
          <a:avLst>
            <a:gd name="adj1" fmla="val 61113"/>
            <a:gd name="adj2" fmla="val -3572"/>
            <a:gd name="adj3" fmla="val 72222"/>
            <a:gd name="adj4" fmla="val -37501"/>
            <a:gd name="adj5" fmla="val 472223"/>
            <a:gd name="adj6" fmla="val -4018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無業者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9%)</a:t>
          </a:r>
        </a:p>
      </xdr:txBody>
    </xdr:sp>
    <xdr:clientData/>
  </xdr:twoCellAnchor>
  <xdr:twoCellAnchor>
    <xdr:from>
      <xdr:col>0</xdr:col>
      <xdr:colOff>304800</xdr:colOff>
      <xdr:row>2</xdr:row>
      <xdr:rowOff>19050</xdr:rowOff>
    </xdr:from>
    <xdr:to>
      <xdr:col>2</xdr:col>
      <xdr:colOff>171450</xdr:colOff>
      <xdr:row>3</xdr:row>
      <xdr:rowOff>28575</xdr:rowOff>
    </xdr:to>
    <xdr:sp macro="" textlink="">
      <xdr:nvSpPr>
        <xdr:cNvPr id="37" name="AutoShape 131"/>
        <xdr:cNvSpPr>
          <a:spLocks/>
        </xdr:cNvSpPr>
      </xdr:nvSpPr>
      <xdr:spPr bwMode="auto">
        <a:xfrm>
          <a:off x="304800" y="381000"/>
          <a:ext cx="1257300" cy="190500"/>
        </a:xfrm>
        <a:prstGeom prst="callout2">
          <a:avLst>
            <a:gd name="adj1" fmla="val 50000"/>
            <a:gd name="adj2" fmla="val 101515"/>
            <a:gd name="adj3" fmla="val 35000"/>
            <a:gd name="adj4" fmla="val 150001"/>
            <a:gd name="adj5" fmla="val 355000"/>
            <a:gd name="adj6" fmla="val 17197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県外高校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(1.7%)</a:t>
          </a:r>
        </a:p>
      </xdr:txBody>
    </xdr:sp>
    <xdr:clientData/>
  </xdr:twoCellAnchor>
  <xdr:twoCellAnchor>
    <xdr:from>
      <xdr:col>6</xdr:col>
      <xdr:colOff>28574</xdr:colOff>
      <xdr:row>3</xdr:row>
      <xdr:rowOff>123825</xdr:rowOff>
    </xdr:from>
    <xdr:to>
      <xdr:col>7</xdr:col>
      <xdr:colOff>685799</xdr:colOff>
      <xdr:row>5</xdr:row>
      <xdr:rowOff>19050</xdr:rowOff>
    </xdr:to>
    <xdr:sp macro="" textlink="">
      <xdr:nvSpPr>
        <xdr:cNvPr id="38" name="AutoShape 134"/>
        <xdr:cNvSpPr>
          <a:spLocks/>
        </xdr:cNvSpPr>
      </xdr:nvSpPr>
      <xdr:spPr bwMode="auto">
        <a:xfrm>
          <a:off x="4162424" y="666750"/>
          <a:ext cx="1343025" cy="257175"/>
        </a:xfrm>
        <a:prstGeom prst="callout2">
          <a:avLst>
            <a:gd name="adj1" fmla="val 44444"/>
            <a:gd name="adj2" fmla="val -4759"/>
            <a:gd name="adj3" fmla="val 40740"/>
            <a:gd name="adj4" fmla="val -81745"/>
            <a:gd name="adj5" fmla="val 125927"/>
            <a:gd name="adj6" fmla="val -8944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その他進学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(3.1%)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714374</xdr:colOff>
      <xdr:row>4</xdr:row>
      <xdr:rowOff>0</xdr:rowOff>
    </xdr:to>
    <xdr:sp macro="" textlink="">
      <xdr:nvSpPr>
        <xdr:cNvPr id="2" name="Line 1025"/>
        <xdr:cNvSpPr>
          <a:spLocks noChangeShapeType="1"/>
        </xdr:cNvSpPr>
      </xdr:nvSpPr>
      <xdr:spPr bwMode="auto">
        <a:xfrm flipH="1" flipV="1">
          <a:off x="0" y="342900"/>
          <a:ext cx="714374" cy="876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10</xdr:row>
      <xdr:rowOff>9525</xdr:rowOff>
    </xdr:from>
    <xdr:to>
      <xdr:col>0</xdr:col>
      <xdr:colOff>704850</xdr:colOff>
      <xdr:row>13</xdr:row>
      <xdr:rowOff>0</xdr:rowOff>
    </xdr:to>
    <xdr:sp macro="" textlink="">
      <xdr:nvSpPr>
        <xdr:cNvPr id="3" name="Line 1026"/>
        <xdr:cNvSpPr>
          <a:spLocks noChangeShapeType="1"/>
        </xdr:cNvSpPr>
      </xdr:nvSpPr>
      <xdr:spPr bwMode="auto">
        <a:xfrm>
          <a:off x="9525" y="3228975"/>
          <a:ext cx="695325" cy="8382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9525</xdr:rowOff>
    </xdr:from>
    <xdr:to>
      <xdr:col>5</xdr:col>
      <xdr:colOff>0</xdr:colOff>
      <xdr:row>37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66675" y="8382000"/>
          <a:ext cx="99060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5</xdr:col>
      <xdr:colOff>0</xdr:colOff>
      <xdr:row>21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66675" y="4600575"/>
          <a:ext cx="99060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9"/>
  <sheetViews>
    <sheetView tabSelected="1" view="pageBreakPreview" zoomScale="85" zoomScaleNormal="85" zoomScaleSheetLayoutView="85" workbookViewId="0">
      <selection activeCell="J32" sqref="J32"/>
    </sheetView>
  </sheetViews>
  <sheetFormatPr defaultRowHeight="14.25"/>
  <cols>
    <col min="9" max="9" width="12.75" customWidth="1"/>
  </cols>
  <sheetData>
    <row r="1" spans="1:16">
      <c r="A1" t="s">
        <v>355</v>
      </c>
    </row>
    <row r="2" spans="1:16">
      <c r="J2" t="s">
        <v>68</v>
      </c>
      <c r="K2" s="2" t="s">
        <v>27</v>
      </c>
      <c r="L2" s="2" t="s">
        <v>28</v>
      </c>
      <c r="M2" s="2" t="s">
        <v>30</v>
      </c>
      <c r="N2" s="2" t="s">
        <v>31</v>
      </c>
      <c r="O2" t="s">
        <v>29</v>
      </c>
      <c r="P2" t="s">
        <v>32</v>
      </c>
    </row>
    <row r="3" spans="1:16">
      <c r="J3">
        <v>8</v>
      </c>
      <c r="K3">
        <v>616</v>
      </c>
      <c r="L3">
        <v>724</v>
      </c>
      <c r="M3">
        <v>999</v>
      </c>
      <c r="N3">
        <v>581</v>
      </c>
      <c r="O3">
        <v>711</v>
      </c>
      <c r="P3">
        <v>692</v>
      </c>
    </row>
    <row r="4" spans="1:16">
      <c r="J4">
        <v>9</v>
      </c>
      <c r="K4">
        <v>611</v>
      </c>
      <c r="L4">
        <v>696</v>
      </c>
      <c r="M4">
        <v>953</v>
      </c>
      <c r="N4">
        <v>563</v>
      </c>
      <c r="O4">
        <v>757</v>
      </c>
      <c r="P4">
        <v>676</v>
      </c>
    </row>
    <row r="5" spans="1:16">
      <c r="J5">
        <v>10</v>
      </c>
      <c r="K5">
        <v>588</v>
      </c>
      <c r="L5">
        <v>664</v>
      </c>
      <c r="M5">
        <v>951</v>
      </c>
      <c r="N5">
        <v>549</v>
      </c>
      <c r="O5">
        <v>778</v>
      </c>
      <c r="P5">
        <v>658</v>
      </c>
    </row>
    <row r="6" spans="1:16">
      <c r="J6">
        <v>11</v>
      </c>
      <c r="K6">
        <v>586</v>
      </c>
      <c r="L6">
        <v>648</v>
      </c>
      <c r="M6">
        <v>901</v>
      </c>
      <c r="N6">
        <v>515</v>
      </c>
      <c r="O6">
        <v>775</v>
      </c>
      <c r="P6">
        <v>676</v>
      </c>
    </row>
    <row r="7" spans="1:16">
      <c r="J7">
        <v>12</v>
      </c>
      <c r="K7">
        <v>621</v>
      </c>
      <c r="L7">
        <v>658</v>
      </c>
      <c r="M7">
        <v>844</v>
      </c>
      <c r="N7">
        <v>494</v>
      </c>
      <c r="O7">
        <v>798</v>
      </c>
      <c r="P7">
        <v>656</v>
      </c>
    </row>
    <row r="8" spans="1:16">
      <c r="J8">
        <v>13</v>
      </c>
      <c r="K8">
        <v>638</v>
      </c>
      <c r="L8">
        <v>668</v>
      </c>
      <c r="M8">
        <v>847</v>
      </c>
      <c r="N8">
        <v>483</v>
      </c>
      <c r="O8">
        <v>764</v>
      </c>
      <c r="P8">
        <v>633</v>
      </c>
    </row>
    <row r="9" spans="1:16">
      <c r="J9">
        <v>14</v>
      </c>
      <c r="K9">
        <v>618</v>
      </c>
      <c r="L9">
        <v>689</v>
      </c>
      <c r="M9">
        <v>809</v>
      </c>
      <c r="N9">
        <v>480</v>
      </c>
      <c r="O9">
        <v>794</v>
      </c>
      <c r="P9">
        <v>585</v>
      </c>
    </row>
    <row r="10" spans="1:16">
      <c r="J10">
        <v>15</v>
      </c>
      <c r="K10">
        <v>626</v>
      </c>
      <c r="L10">
        <v>714</v>
      </c>
      <c r="M10">
        <v>807</v>
      </c>
      <c r="N10">
        <v>474</v>
      </c>
      <c r="O10">
        <v>722</v>
      </c>
      <c r="P10">
        <v>566</v>
      </c>
    </row>
    <row r="11" spans="1:16">
      <c r="J11">
        <v>16</v>
      </c>
      <c r="K11">
        <v>619</v>
      </c>
      <c r="L11">
        <v>692</v>
      </c>
      <c r="M11">
        <v>781</v>
      </c>
      <c r="N11">
        <v>483</v>
      </c>
      <c r="O11">
        <v>732</v>
      </c>
      <c r="P11">
        <v>553</v>
      </c>
    </row>
    <row r="12" spans="1:16">
      <c r="J12">
        <v>17</v>
      </c>
      <c r="K12">
        <v>629</v>
      </c>
      <c r="L12">
        <v>696</v>
      </c>
      <c r="M12">
        <v>782</v>
      </c>
      <c r="N12">
        <v>496</v>
      </c>
      <c r="O12">
        <v>666</v>
      </c>
      <c r="P12">
        <v>552</v>
      </c>
    </row>
    <row r="13" spans="1:16">
      <c r="J13">
        <v>18</v>
      </c>
      <c r="K13">
        <v>636</v>
      </c>
      <c r="L13">
        <v>683</v>
      </c>
      <c r="M13">
        <v>796</v>
      </c>
      <c r="N13">
        <v>514</v>
      </c>
      <c r="O13">
        <v>683</v>
      </c>
      <c r="P13">
        <v>566</v>
      </c>
    </row>
    <row r="14" spans="1:16">
      <c r="J14">
        <v>19</v>
      </c>
      <c r="K14">
        <v>656</v>
      </c>
      <c r="L14">
        <v>674</v>
      </c>
      <c r="M14">
        <v>809</v>
      </c>
      <c r="N14">
        <v>520</v>
      </c>
      <c r="O14">
        <v>687</v>
      </c>
      <c r="P14">
        <v>568</v>
      </c>
    </row>
    <row r="15" spans="1:16">
      <c r="J15">
        <v>20</v>
      </c>
      <c r="K15">
        <v>698</v>
      </c>
      <c r="L15">
        <v>682</v>
      </c>
      <c r="M15">
        <v>796</v>
      </c>
      <c r="N15">
        <v>530</v>
      </c>
      <c r="O15">
        <v>703</v>
      </c>
      <c r="P15">
        <v>567</v>
      </c>
    </row>
    <row r="16" spans="1:16">
      <c r="J16">
        <v>21</v>
      </c>
      <c r="K16">
        <v>704</v>
      </c>
      <c r="L16">
        <v>690</v>
      </c>
      <c r="M16">
        <v>778</v>
      </c>
      <c r="N16">
        <v>518</v>
      </c>
      <c r="O16">
        <v>713</v>
      </c>
      <c r="P16">
        <v>571</v>
      </c>
    </row>
    <row r="17" spans="1:16">
      <c r="J17">
        <v>22</v>
      </c>
      <c r="K17">
        <v>709</v>
      </c>
      <c r="L17">
        <v>703</v>
      </c>
      <c r="M17">
        <v>801</v>
      </c>
      <c r="N17">
        <v>501</v>
      </c>
      <c r="O17">
        <v>686</v>
      </c>
      <c r="P17">
        <v>563</v>
      </c>
    </row>
    <row r="18" spans="1:16">
      <c r="J18">
        <v>23</v>
      </c>
      <c r="K18">
        <v>717</v>
      </c>
      <c r="L18">
        <v>682</v>
      </c>
      <c r="M18">
        <v>805</v>
      </c>
      <c r="N18">
        <v>482</v>
      </c>
      <c r="O18">
        <v>713</v>
      </c>
      <c r="P18">
        <v>574</v>
      </c>
    </row>
    <row r="19" spans="1:16">
      <c r="J19">
        <v>24</v>
      </c>
      <c r="K19">
        <v>704</v>
      </c>
      <c r="L19">
        <v>702</v>
      </c>
      <c r="M19">
        <v>799</v>
      </c>
      <c r="N19">
        <v>477</v>
      </c>
      <c r="O19">
        <v>731</v>
      </c>
      <c r="P19">
        <v>577</v>
      </c>
    </row>
    <row r="20" spans="1:16">
      <c r="J20">
        <v>25</v>
      </c>
      <c r="K20" s="20">
        <v>720</v>
      </c>
      <c r="L20" s="20">
        <v>726</v>
      </c>
      <c r="M20" s="20">
        <v>812</v>
      </c>
      <c r="N20" s="20">
        <v>473</v>
      </c>
      <c r="O20" s="20">
        <v>769</v>
      </c>
      <c r="P20" s="20">
        <v>586</v>
      </c>
    </row>
    <row r="21" spans="1:16">
      <c r="J21">
        <v>26</v>
      </c>
      <c r="K21" s="20">
        <v>705</v>
      </c>
      <c r="L21" s="20">
        <v>757</v>
      </c>
      <c r="M21" s="20">
        <v>838</v>
      </c>
      <c r="N21" s="20">
        <v>451</v>
      </c>
      <c r="O21" s="20">
        <v>782</v>
      </c>
      <c r="P21" s="20">
        <v>600</v>
      </c>
    </row>
    <row r="22" spans="1:16">
      <c r="J22">
        <v>27</v>
      </c>
      <c r="K22" s="20">
        <v>757</v>
      </c>
      <c r="L22" s="20">
        <v>760</v>
      </c>
      <c r="M22" s="20">
        <v>862</v>
      </c>
      <c r="N22" s="20">
        <v>453</v>
      </c>
      <c r="O22" s="20">
        <v>742</v>
      </c>
      <c r="P22" s="20">
        <v>588</v>
      </c>
    </row>
    <row r="23" spans="1:16">
      <c r="J23">
        <v>28</v>
      </c>
      <c r="K23" s="20">
        <v>771</v>
      </c>
      <c r="L23" s="20">
        <v>778</v>
      </c>
      <c r="M23" s="20">
        <v>850</v>
      </c>
      <c r="N23" s="20">
        <v>461</v>
      </c>
      <c r="O23" s="20">
        <v>730</v>
      </c>
      <c r="P23" s="20">
        <v>599</v>
      </c>
    </row>
    <row r="24" spans="1:16">
      <c r="J24">
        <v>29</v>
      </c>
      <c r="K24" s="20">
        <v>815</v>
      </c>
      <c r="L24" s="20">
        <v>818</v>
      </c>
      <c r="M24" s="20">
        <v>848</v>
      </c>
      <c r="N24" s="20">
        <v>484</v>
      </c>
      <c r="O24" s="20">
        <v>738</v>
      </c>
      <c r="P24" s="20">
        <v>551</v>
      </c>
    </row>
    <row r="25" spans="1:16">
      <c r="J25">
        <v>30</v>
      </c>
      <c r="K25" s="20">
        <v>804</v>
      </c>
      <c r="L25" s="20">
        <v>853</v>
      </c>
      <c r="M25" s="20">
        <v>893</v>
      </c>
      <c r="N25" s="20">
        <v>483</v>
      </c>
      <c r="O25" s="20">
        <v>768</v>
      </c>
      <c r="P25" s="20">
        <v>559</v>
      </c>
    </row>
    <row r="29" spans="1:16">
      <c r="A29" t="s">
        <v>356</v>
      </c>
    </row>
  </sheetData>
  <phoneticPr fontId="9"/>
  <pageMargins left="0.59055118110236227" right="0.59055118110236227" top="0.59055118110236227" bottom="0.59055118110236227" header="0.31496062992125984" footer="0.31496062992125984"/>
  <pageSetup paperSize="9" firstPageNumber="153" orientation="portrait" useFirstPageNumber="1" r:id="rId1"/>
  <headerFooter alignWithMargins="0">
    <oddHeader>&amp;R&amp;10教　　育</oddHeader>
    <oddFooter>&amp;C－&amp;P－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view="pageBreakPreview" zoomScaleNormal="100" zoomScaleSheetLayoutView="100" workbookViewId="0">
      <selection activeCell="J32" sqref="J32"/>
    </sheetView>
  </sheetViews>
  <sheetFormatPr defaultColWidth="11" defaultRowHeight="13.5"/>
  <cols>
    <col min="1" max="1" width="5" style="209" customWidth="1"/>
    <col min="2" max="2" width="10" style="208" customWidth="1"/>
    <col min="3" max="3" width="3.5" style="208" customWidth="1"/>
    <col min="4" max="5" width="10.375" style="208" customWidth="1"/>
    <col min="6" max="6" width="10.75" style="208" customWidth="1"/>
    <col min="7" max="9" width="10.375" style="208" customWidth="1"/>
    <col min="10" max="10" width="10" style="208" customWidth="1"/>
    <col min="11" max="11" width="3.5" style="208" customWidth="1"/>
    <col min="12" max="14" width="10.375" style="208" customWidth="1"/>
    <col min="15" max="16384" width="11" style="208"/>
  </cols>
  <sheetData>
    <row r="1" spans="1:15" ht="17.25" customHeight="1">
      <c r="A1" s="207" t="s">
        <v>119</v>
      </c>
    </row>
    <row r="2" spans="1:15" ht="13.35" customHeight="1">
      <c r="I2" s="210"/>
      <c r="N2" s="211" t="s">
        <v>317</v>
      </c>
    </row>
    <row r="3" spans="1:15" ht="18.95" customHeight="1">
      <c r="A3" s="370" t="s">
        <v>120</v>
      </c>
      <c r="B3" s="372" t="s">
        <v>121</v>
      </c>
      <c r="C3" s="373"/>
      <c r="D3" s="374" t="s">
        <v>318</v>
      </c>
      <c r="E3" s="375"/>
      <c r="F3" s="375"/>
      <c r="G3" s="375"/>
      <c r="H3" s="375"/>
      <c r="I3" s="375"/>
      <c r="J3" s="376" t="s">
        <v>121</v>
      </c>
      <c r="K3" s="373"/>
      <c r="L3" s="212" t="s">
        <v>122</v>
      </c>
      <c r="M3" s="212"/>
      <c r="N3" s="213"/>
    </row>
    <row r="4" spans="1:15" ht="18.95" customHeight="1">
      <c r="A4" s="371"/>
      <c r="B4" s="377" t="s">
        <v>123</v>
      </c>
      <c r="C4" s="378"/>
      <c r="D4" s="214" t="s">
        <v>124</v>
      </c>
      <c r="E4" s="214" t="s">
        <v>125</v>
      </c>
      <c r="F4" s="214" t="s">
        <v>319</v>
      </c>
      <c r="G4" s="214" t="s">
        <v>126</v>
      </c>
      <c r="H4" s="214" t="s">
        <v>127</v>
      </c>
      <c r="I4" s="215" t="s">
        <v>128</v>
      </c>
      <c r="J4" s="379" t="s">
        <v>123</v>
      </c>
      <c r="K4" s="378"/>
      <c r="L4" s="214" t="s">
        <v>124</v>
      </c>
      <c r="M4" s="214" t="s">
        <v>125</v>
      </c>
      <c r="N4" s="216" t="s">
        <v>319</v>
      </c>
    </row>
    <row r="5" spans="1:15" ht="18.95" customHeight="1">
      <c r="A5" s="217"/>
      <c r="B5" s="359" t="s">
        <v>320</v>
      </c>
      <c r="C5" s="218" t="s">
        <v>129</v>
      </c>
      <c r="D5" s="219">
        <v>114.6</v>
      </c>
      <c r="E5" s="219">
        <v>121.9</v>
      </c>
      <c r="F5" s="219">
        <v>126.2</v>
      </c>
      <c r="G5" s="219">
        <v>132.19999999999999</v>
      </c>
      <c r="H5" s="219">
        <v>138.9</v>
      </c>
      <c r="I5" s="220">
        <v>144.80000000000001</v>
      </c>
      <c r="J5" s="361" t="s">
        <v>320</v>
      </c>
      <c r="K5" s="218" t="s">
        <v>129</v>
      </c>
      <c r="L5" s="219">
        <v>152</v>
      </c>
      <c r="M5" s="219">
        <v>159.6</v>
      </c>
      <c r="N5" s="221">
        <v>164.8</v>
      </c>
    </row>
    <row r="6" spans="1:15" ht="18.95" customHeight="1">
      <c r="A6" s="222"/>
      <c r="B6" s="360"/>
      <c r="C6" s="218" t="s">
        <v>130</v>
      </c>
      <c r="D6" s="219">
        <v>115.3</v>
      </c>
      <c r="E6" s="219">
        <v>120.3</v>
      </c>
      <c r="F6" s="219">
        <v>126.5</v>
      </c>
      <c r="G6" s="219">
        <v>132.30000000000001</v>
      </c>
      <c r="H6" s="219">
        <v>141.1</v>
      </c>
      <c r="I6" s="220">
        <v>147.30000000000001</v>
      </c>
      <c r="J6" s="362"/>
      <c r="K6" s="218" t="s">
        <v>130</v>
      </c>
      <c r="L6" s="219">
        <v>150.80000000000001</v>
      </c>
      <c r="M6" s="219">
        <v>153.30000000000001</v>
      </c>
      <c r="N6" s="221">
        <v>155.30000000000001</v>
      </c>
    </row>
    <row r="7" spans="1:15" ht="18.95" customHeight="1">
      <c r="A7" s="365" t="s">
        <v>131</v>
      </c>
      <c r="B7" s="359" t="s">
        <v>321</v>
      </c>
      <c r="C7" s="218" t="s">
        <v>129</v>
      </c>
      <c r="D7" s="219">
        <v>113.8</v>
      </c>
      <c r="E7" s="219">
        <v>121.2</v>
      </c>
      <c r="F7" s="219">
        <v>126.5</v>
      </c>
      <c r="G7" s="219">
        <v>132.30000000000001</v>
      </c>
      <c r="H7" s="219">
        <v>137.5</v>
      </c>
      <c r="I7" s="220">
        <v>143.80000000000001</v>
      </c>
      <c r="J7" s="361" t="s">
        <v>322</v>
      </c>
      <c r="K7" s="218" t="s">
        <v>129</v>
      </c>
      <c r="L7" s="219">
        <v>152.69999999999999</v>
      </c>
      <c r="M7" s="219">
        <v>160</v>
      </c>
      <c r="N7" s="221">
        <v>164.7</v>
      </c>
    </row>
    <row r="8" spans="1:15" ht="18.95" customHeight="1">
      <c r="A8" s="365"/>
      <c r="B8" s="360"/>
      <c r="C8" s="218" t="s">
        <v>130</v>
      </c>
      <c r="D8" s="219">
        <v>115.5</v>
      </c>
      <c r="E8" s="219">
        <v>120.9</v>
      </c>
      <c r="F8" s="219">
        <v>124.7</v>
      </c>
      <c r="G8" s="219">
        <v>133.19999999999999</v>
      </c>
      <c r="H8" s="219">
        <v>140.5</v>
      </c>
      <c r="I8" s="220">
        <v>144.9</v>
      </c>
      <c r="J8" s="362"/>
      <c r="K8" s="218" t="s">
        <v>130</v>
      </c>
      <c r="L8" s="219">
        <v>149.5</v>
      </c>
      <c r="M8" s="219">
        <v>153.9</v>
      </c>
      <c r="N8" s="221">
        <v>155.4</v>
      </c>
    </row>
    <row r="9" spans="1:15" ht="18.95" customHeight="1">
      <c r="A9" s="223"/>
      <c r="B9" s="359" t="s">
        <v>323</v>
      </c>
      <c r="C9" s="218" t="s">
        <v>129</v>
      </c>
      <c r="D9" s="219">
        <v>115.1</v>
      </c>
      <c r="E9" s="219">
        <v>120.9</v>
      </c>
      <c r="F9" s="219">
        <v>126.8</v>
      </c>
      <c r="G9" s="219">
        <v>132.30000000000001</v>
      </c>
      <c r="H9" s="219">
        <v>137.30000000000001</v>
      </c>
      <c r="I9" s="220">
        <v>145.5</v>
      </c>
      <c r="J9" s="361"/>
      <c r="K9" s="218"/>
      <c r="L9" s="219"/>
      <c r="M9" s="219"/>
      <c r="N9" s="221"/>
      <c r="O9" s="224"/>
    </row>
    <row r="10" spans="1:15" ht="18.95" customHeight="1">
      <c r="A10" s="365" t="s">
        <v>132</v>
      </c>
      <c r="B10" s="360"/>
      <c r="C10" s="218" t="s">
        <v>130</v>
      </c>
      <c r="D10" s="219">
        <v>114.9</v>
      </c>
      <c r="E10" s="219">
        <v>121.4</v>
      </c>
      <c r="F10" s="219">
        <v>126.3</v>
      </c>
      <c r="G10" s="219">
        <v>132.1</v>
      </c>
      <c r="H10" s="219">
        <v>139.80000000000001</v>
      </c>
      <c r="I10" s="220">
        <v>146.69999999999999</v>
      </c>
      <c r="J10" s="362"/>
      <c r="K10" s="218"/>
      <c r="L10" s="219"/>
      <c r="M10" s="219"/>
      <c r="N10" s="221"/>
    </row>
    <row r="11" spans="1:15" ht="18.95" customHeight="1">
      <c r="A11" s="365"/>
      <c r="B11" s="359" t="s">
        <v>324</v>
      </c>
      <c r="C11" s="218" t="s">
        <v>129</v>
      </c>
      <c r="D11" s="219">
        <v>115.8</v>
      </c>
      <c r="E11" s="219">
        <v>121.7</v>
      </c>
      <c r="F11" s="219">
        <v>129.30000000000001</v>
      </c>
      <c r="G11" s="219">
        <v>131.80000000000001</v>
      </c>
      <c r="H11" s="219">
        <v>138.30000000000001</v>
      </c>
      <c r="I11" s="220">
        <v>144.19999999999999</v>
      </c>
      <c r="J11" s="366"/>
      <c r="K11" s="218"/>
      <c r="L11" s="219"/>
      <c r="M11" s="219"/>
      <c r="N11" s="221"/>
    </row>
    <row r="12" spans="1:15" ht="18.95" customHeight="1">
      <c r="A12" s="222"/>
      <c r="B12" s="360"/>
      <c r="C12" s="218" t="s">
        <v>130</v>
      </c>
      <c r="D12" s="219">
        <v>114.3</v>
      </c>
      <c r="E12" s="219">
        <v>120.1</v>
      </c>
      <c r="F12" s="219">
        <v>128</v>
      </c>
      <c r="G12" s="219">
        <v>130</v>
      </c>
      <c r="H12" s="219">
        <v>141</v>
      </c>
      <c r="I12" s="220">
        <v>146</v>
      </c>
      <c r="J12" s="367"/>
      <c r="K12" s="218"/>
      <c r="L12" s="219"/>
      <c r="M12" s="219"/>
      <c r="N12" s="221"/>
    </row>
    <row r="13" spans="1:15" ht="18.95" customHeight="1">
      <c r="A13" s="222" t="s">
        <v>133</v>
      </c>
      <c r="B13" s="359" t="s">
        <v>134</v>
      </c>
      <c r="C13" s="218" t="s">
        <v>129</v>
      </c>
      <c r="D13" s="219">
        <v>115.8</v>
      </c>
      <c r="E13" s="219">
        <v>121.2</v>
      </c>
      <c r="F13" s="219">
        <v>127.2</v>
      </c>
      <c r="G13" s="219">
        <v>132.69999999999999</v>
      </c>
      <c r="H13" s="219">
        <v>138</v>
      </c>
      <c r="I13" s="220">
        <v>144.1</v>
      </c>
      <c r="J13" s="361" t="s">
        <v>134</v>
      </c>
      <c r="K13" s="218" t="s">
        <v>129</v>
      </c>
      <c r="L13" s="219">
        <v>152.1</v>
      </c>
      <c r="M13" s="219">
        <v>160.1</v>
      </c>
      <c r="N13" s="221">
        <v>164.5</v>
      </c>
    </row>
    <row r="14" spans="1:15" ht="18.95" customHeight="1">
      <c r="A14" s="222"/>
      <c r="B14" s="360"/>
      <c r="C14" s="218" t="s">
        <v>130</v>
      </c>
      <c r="D14" s="219">
        <v>114.8</v>
      </c>
      <c r="E14" s="219">
        <v>120.2</v>
      </c>
      <c r="F14" s="219">
        <v>126.7</v>
      </c>
      <c r="G14" s="219">
        <v>133.5</v>
      </c>
      <c r="H14" s="219">
        <v>139.69999999999999</v>
      </c>
      <c r="I14" s="220">
        <v>146.19999999999999</v>
      </c>
      <c r="J14" s="362"/>
      <c r="K14" s="218" t="s">
        <v>130</v>
      </c>
      <c r="L14" s="219">
        <v>151.19999999999999</v>
      </c>
      <c r="M14" s="219">
        <v>153.9</v>
      </c>
      <c r="N14" s="221">
        <v>155</v>
      </c>
    </row>
    <row r="15" spans="1:15" ht="18.95" customHeight="1">
      <c r="A15" s="222"/>
      <c r="B15" s="359" t="s">
        <v>135</v>
      </c>
      <c r="C15" s="218" t="s">
        <v>129</v>
      </c>
      <c r="D15" s="219">
        <v>116.5</v>
      </c>
      <c r="E15" s="219">
        <v>122.5</v>
      </c>
      <c r="F15" s="219">
        <v>128.19999999999999</v>
      </c>
      <c r="G15" s="219">
        <v>133.5</v>
      </c>
      <c r="H15" s="219">
        <v>139</v>
      </c>
      <c r="I15" s="220">
        <v>145</v>
      </c>
      <c r="J15" s="361" t="s">
        <v>135</v>
      </c>
      <c r="K15" s="218" t="s">
        <v>129</v>
      </c>
      <c r="L15" s="219">
        <v>152.80000000000001</v>
      </c>
      <c r="M15" s="219">
        <v>160</v>
      </c>
      <c r="N15" s="221">
        <v>165.3</v>
      </c>
    </row>
    <row r="16" spans="1:15" ht="18.95" customHeight="1">
      <c r="A16" s="225"/>
      <c r="B16" s="363"/>
      <c r="C16" s="226" t="s">
        <v>130</v>
      </c>
      <c r="D16" s="227">
        <v>115.7</v>
      </c>
      <c r="E16" s="227">
        <v>121.5</v>
      </c>
      <c r="F16" s="227">
        <v>127.3</v>
      </c>
      <c r="G16" s="227">
        <v>133.4</v>
      </c>
      <c r="H16" s="227">
        <v>140.1</v>
      </c>
      <c r="I16" s="228">
        <v>146.69999999999999</v>
      </c>
      <c r="J16" s="364"/>
      <c r="K16" s="226" t="s">
        <v>130</v>
      </c>
      <c r="L16" s="227">
        <v>151.80000000000001</v>
      </c>
      <c r="M16" s="227">
        <v>154.9</v>
      </c>
      <c r="N16" s="229">
        <v>156.5</v>
      </c>
    </row>
    <row r="17" spans="1:14" ht="18.95" customHeight="1">
      <c r="A17" s="222"/>
      <c r="B17" s="368" t="s">
        <v>320</v>
      </c>
      <c r="C17" s="230" t="s">
        <v>129</v>
      </c>
      <c r="D17" s="231">
        <v>20.100000000000001</v>
      </c>
      <c r="E17" s="231">
        <v>24.4</v>
      </c>
      <c r="F17" s="231">
        <v>26.6</v>
      </c>
      <c r="G17" s="231">
        <v>31</v>
      </c>
      <c r="H17" s="231">
        <v>35</v>
      </c>
      <c r="I17" s="232">
        <v>38.5</v>
      </c>
      <c r="J17" s="369" t="s">
        <v>320</v>
      </c>
      <c r="K17" s="230" t="s">
        <v>129</v>
      </c>
      <c r="L17" s="231">
        <v>43.5</v>
      </c>
      <c r="M17" s="231">
        <v>49.4</v>
      </c>
      <c r="N17" s="233">
        <v>56.5</v>
      </c>
    </row>
    <row r="18" spans="1:14" ht="18.95" customHeight="1">
      <c r="A18" s="222"/>
      <c r="B18" s="360"/>
      <c r="C18" s="218" t="s">
        <v>130</v>
      </c>
      <c r="D18" s="219">
        <v>21.1</v>
      </c>
      <c r="E18" s="219">
        <v>22.9</v>
      </c>
      <c r="F18" s="219">
        <v>26</v>
      </c>
      <c r="G18" s="219">
        <v>30</v>
      </c>
      <c r="H18" s="219">
        <v>35</v>
      </c>
      <c r="I18" s="220">
        <v>40.299999999999997</v>
      </c>
      <c r="J18" s="362"/>
      <c r="K18" s="218" t="s">
        <v>130</v>
      </c>
      <c r="L18" s="219">
        <v>43.9</v>
      </c>
      <c r="M18" s="219">
        <v>46.5</v>
      </c>
      <c r="N18" s="221">
        <v>49.6</v>
      </c>
    </row>
    <row r="19" spans="1:14" ht="18.95" customHeight="1">
      <c r="A19" s="365" t="s">
        <v>136</v>
      </c>
      <c r="B19" s="359" t="s">
        <v>321</v>
      </c>
      <c r="C19" s="218" t="s">
        <v>129</v>
      </c>
      <c r="D19" s="219">
        <v>20.6</v>
      </c>
      <c r="E19" s="219">
        <v>24.2</v>
      </c>
      <c r="F19" s="219">
        <v>26.4</v>
      </c>
      <c r="G19" s="219">
        <v>30.5</v>
      </c>
      <c r="H19" s="219">
        <v>33.9</v>
      </c>
      <c r="I19" s="220">
        <v>38</v>
      </c>
      <c r="J19" s="361" t="s">
        <v>322</v>
      </c>
      <c r="K19" s="218" t="s">
        <v>129</v>
      </c>
      <c r="L19" s="219">
        <v>44.1</v>
      </c>
      <c r="M19" s="219">
        <v>48.8</v>
      </c>
      <c r="N19" s="221">
        <v>53.6</v>
      </c>
    </row>
    <row r="20" spans="1:14" ht="18.95" customHeight="1">
      <c r="A20" s="365"/>
      <c r="B20" s="360"/>
      <c r="C20" s="218" t="s">
        <v>130</v>
      </c>
      <c r="D20" s="219">
        <v>21.1</v>
      </c>
      <c r="E20" s="219">
        <v>23.8</v>
      </c>
      <c r="F20" s="219">
        <v>24.9</v>
      </c>
      <c r="G20" s="219">
        <v>29.5</v>
      </c>
      <c r="H20" s="219">
        <v>34.9</v>
      </c>
      <c r="I20" s="220">
        <v>38.4</v>
      </c>
      <c r="J20" s="362"/>
      <c r="K20" s="218" t="s">
        <v>130</v>
      </c>
      <c r="L20" s="219">
        <v>42.8</v>
      </c>
      <c r="M20" s="219">
        <v>47.5</v>
      </c>
      <c r="N20" s="221">
        <v>50</v>
      </c>
    </row>
    <row r="21" spans="1:14" ht="18.95" customHeight="1">
      <c r="A21" s="222"/>
      <c r="B21" s="359" t="s">
        <v>323</v>
      </c>
      <c r="C21" s="218" t="s">
        <v>129</v>
      </c>
      <c r="D21" s="219">
        <v>21</v>
      </c>
      <c r="E21" s="219">
        <v>23.1</v>
      </c>
      <c r="F21" s="219">
        <v>26.4</v>
      </c>
      <c r="G21" s="219">
        <v>30.8</v>
      </c>
      <c r="H21" s="219">
        <v>33.299999999999997</v>
      </c>
      <c r="I21" s="220">
        <v>39.4</v>
      </c>
      <c r="J21" s="366"/>
      <c r="K21" s="218"/>
      <c r="L21" s="219"/>
      <c r="M21" s="219"/>
      <c r="N21" s="221"/>
    </row>
    <row r="22" spans="1:14" ht="18.95" customHeight="1">
      <c r="A22" s="365" t="s">
        <v>137</v>
      </c>
      <c r="B22" s="360"/>
      <c r="C22" s="218" t="s">
        <v>130</v>
      </c>
      <c r="D22" s="219">
        <v>20.7</v>
      </c>
      <c r="E22" s="219">
        <v>23.5</v>
      </c>
      <c r="F22" s="219">
        <v>25.9</v>
      </c>
      <c r="G22" s="219">
        <v>29.3</v>
      </c>
      <c r="H22" s="219">
        <v>34</v>
      </c>
      <c r="I22" s="220">
        <v>39.799999999999997</v>
      </c>
      <c r="J22" s="367"/>
      <c r="K22" s="218"/>
      <c r="L22" s="219"/>
      <c r="M22" s="219"/>
      <c r="N22" s="221"/>
    </row>
    <row r="23" spans="1:14" ht="18.95" customHeight="1">
      <c r="A23" s="365"/>
      <c r="B23" s="359" t="s">
        <v>324</v>
      </c>
      <c r="C23" s="218" t="s">
        <v>129</v>
      </c>
      <c r="D23" s="219">
        <v>22</v>
      </c>
      <c r="E23" s="219">
        <v>24</v>
      </c>
      <c r="F23" s="219">
        <v>28</v>
      </c>
      <c r="G23" s="219">
        <v>30</v>
      </c>
      <c r="H23" s="219">
        <v>33</v>
      </c>
      <c r="I23" s="220">
        <v>38</v>
      </c>
      <c r="J23" s="366"/>
      <c r="K23" s="218"/>
      <c r="L23" s="219"/>
      <c r="M23" s="219"/>
      <c r="N23" s="221"/>
    </row>
    <row r="24" spans="1:14" ht="18.95" customHeight="1">
      <c r="A24" s="222"/>
      <c r="B24" s="360"/>
      <c r="C24" s="218" t="s">
        <v>130</v>
      </c>
      <c r="D24" s="219">
        <v>20</v>
      </c>
      <c r="E24" s="219">
        <v>23</v>
      </c>
      <c r="F24" s="219">
        <v>28</v>
      </c>
      <c r="G24" s="219">
        <v>28</v>
      </c>
      <c r="H24" s="219">
        <v>35</v>
      </c>
      <c r="I24" s="220">
        <v>40</v>
      </c>
      <c r="J24" s="367"/>
      <c r="K24" s="218"/>
      <c r="L24" s="219"/>
      <c r="M24" s="219"/>
      <c r="N24" s="221"/>
    </row>
    <row r="25" spans="1:14" ht="18.95" customHeight="1">
      <c r="A25" s="222"/>
      <c r="B25" s="359" t="s">
        <v>134</v>
      </c>
      <c r="C25" s="218" t="s">
        <v>129</v>
      </c>
      <c r="D25" s="219">
        <v>21.3</v>
      </c>
      <c r="E25" s="219">
        <v>23.3</v>
      </c>
      <c r="F25" s="219">
        <v>26.8</v>
      </c>
      <c r="G25" s="219">
        <v>30.2</v>
      </c>
      <c r="H25" s="219">
        <v>34.200000000000003</v>
      </c>
      <c r="I25" s="220">
        <v>37.6</v>
      </c>
      <c r="J25" s="361" t="s">
        <v>134</v>
      </c>
      <c r="K25" s="218" t="s">
        <v>129</v>
      </c>
      <c r="L25" s="219">
        <v>44.2</v>
      </c>
      <c r="M25" s="219">
        <v>49.7</v>
      </c>
      <c r="N25" s="221">
        <v>54.2</v>
      </c>
    </row>
    <row r="26" spans="1:14" ht="18.95" customHeight="1">
      <c r="A26" s="222" t="s">
        <v>138</v>
      </c>
      <c r="B26" s="360"/>
      <c r="C26" s="218" t="s">
        <v>130</v>
      </c>
      <c r="D26" s="219">
        <v>20.9</v>
      </c>
      <c r="E26" s="219">
        <v>23.3</v>
      </c>
      <c r="F26" s="219">
        <v>26.2</v>
      </c>
      <c r="G26" s="219">
        <v>30.6</v>
      </c>
      <c r="H26" s="219">
        <v>34.5</v>
      </c>
      <c r="I26" s="220">
        <v>39.4</v>
      </c>
      <c r="J26" s="362"/>
      <c r="K26" s="218" t="s">
        <v>130</v>
      </c>
      <c r="L26" s="219">
        <v>44.6</v>
      </c>
      <c r="M26" s="219">
        <v>47.9</v>
      </c>
      <c r="N26" s="221">
        <v>49.4</v>
      </c>
    </row>
    <row r="27" spans="1:14" ht="18.95" customHeight="1">
      <c r="A27" s="222"/>
      <c r="B27" s="359" t="s">
        <v>135</v>
      </c>
      <c r="C27" s="218" t="s">
        <v>129</v>
      </c>
      <c r="D27" s="219">
        <v>21.4</v>
      </c>
      <c r="E27" s="219">
        <v>24.1</v>
      </c>
      <c r="F27" s="219">
        <v>27.2</v>
      </c>
      <c r="G27" s="219">
        <v>30.5</v>
      </c>
      <c r="H27" s="219">
        <v>34.200000000000003</v>
      </c>
      <c r="I27" s="220">
        <v>38.200000000000003</v>
      </c>
      <c r="J27" s="361" t="s">
        <v>135</v>
      </c>
      <c r="K27" s="218" t="s">
        <v>129</v>
      </c>
      <c r="L27" s="219">
        <v>44</v>
      </c>
      <c r="M27" s="219">
        <v>49</v>
      </c>
      <c r="N27" s="221">
        <v>53.9</v>
      </c>
    </row>
    <row r="28" spans="1:14" ht="18.95" customHeight="1">
      <c r="A28" s="225"/>
      <c r="B28" s="363"/>
      <c r="C28" s="226" t="s">
        <v>130</v>
      </c>
      <c r="D28" s="227">
        <v>21</v>
      </c>
      <c r="E28" s="227">
        <v>23.5</v>
      </c>
      <c r="F28" s="227">
        <v>26.4</v>
      </c>
      <c r="G28" s="227">
        <v>29.9</v>
      </c>
      <c r="H28" s="227">
        <v>34</v>
      </c>
      <c r="I28" s="228">
        <v>39</v>
      </c>
      <c r="J28" s="364"/>
      <c r="K28" s="226" t="s">
        <v>130</v>
      </c>
      <c r="L28" s="227">
        <v>43.6</v>
      </c>
      <c r="M28" s="227">
        <v>47.2</v>
      </c>
      <c r="N28" s="229">
        <v>50</v>
      </c>
    </row>
    <row r="29" spans="1:14" ht="13.35" customHeight="1">
      <c r="A29" s="234"/>
      <c r="B29" s="208" t="s">
        <v>325</v>
      </c>
      <c r="N29" s="235" t="s">
        <v>139</v>
      </c>
    </row>
    <row r="30" spans="1:14">
      <c r="B30" s="208" t="s">
        <v>326</v>
      </c>
    </row>
    <row r="32" spans="1:14">
      <c r="C32" s="236"/>
    </row>
  </sheetData>
  <mergeCells count="34">
    <mergeCell ref="A3:A4"/>
    <mergeCell ref="B3:C3"/>
    <mergeCell ref="D3:I3"/>
    <mergeCell ref="J3:K3"/>
    <mergeCell ref="B4:C4"/>
    <mergeCell ref="J4:K4"/>
    <mergeCell ref="B9:B10"/>
    <mergeCell ref="J9:J10"/>
    <mergeCell ref="A10:A11"/>
    <mergeCell ref="B11:B12"/>
    <mergeCell ref="J11:J12"/>
    <mergeCell ref="B5:B6"/>
    <mergeCell ref="J5:J6"/>
    <mergeCell ref="A7:A8"/>
    <mergeCell ref="B7:B8"/>
    <mergeCell ref="J7:J8"/>
    <mergeCell ref="B13:B14"/>
    <mergeCell ref="J13:J14"/>
    <mergeCell ref="B15:B16"/>
    <mergeCell ref="J15:J16"/>
    <mergeCell ref="B17:B18"/>
    <mergeCell ref="J17:J18"/>
    <mergeCell ref="B25:B26"/>
    <mergeCell ref="J25:J26"/>
    <mergeCell ref="B27:B28"/>
    <mergeCell ref="J27:J28"/>
    <mergeCell ref="A19:A20"/>
    <mergeCell ref="B19:B20"/>
    <mergeCell ref="J19:J20"/>
    <mergeCell ref="B21:B22"/>
    <mergeCell ref="J21:J22"/>
    <mergeCell ref="A22:A23"/>
    <mergeCell ref="B23:B24"/>
    <mergeCell ref="J23:J24"/>
  </mergeCells>
  <phoneticPr fontId="9"/>
  <printOptions gridLinesSet="0"/>
  <pageMargins left="0.59055118110236227" right="0.59055118110236227" top="0.59055118110236227" bottom="0.59055118110236227" header="0.31496062992125984" footer="0.31496062992125984"/>
  <pageSetup paperSize="9" firstPageNumber="162" orientation="landscape" useFirstPageNumber="1" horizontalDpi="1200" verticalDpi="1200" r:id="rId1"/>
  <headerFooter alignWithMargins="0">
    <oddHeader>&amp;L&amp;10教　　育</oddHeader>
    <oddFooter>&amp;C－&amp;P－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view="pageBreakPreview" zoomScaleNormal="100" zoomScaleSheetLayoutView="100" workbookViewId="0">
      <selection activeCell="J32" sqref="J32"/>
    </sheetView>
  </sheetViews>
  <sheetFormatPr defaultColWidth="11" defaultRowHeight="14.25"/>
  <cols>
    <col min="1" max="1" width="9.375" style="34" customWidth="1"/>
    <col min="2" max="10" width="8.375" style="34" customWidth="1"/>
    <col min="11" max="16384" width="11" style="34"/>
  </cols>
  <sheetData>
    <row r="1" spans="1:11" ht="27" customHeight="1">
      <c r="A1" s="34" t="s">
        <v>140</v>
      </c>
    </row>
    <row r="2" spans="1:11" ht="27" customHeight="1">
      <c r="A2" s="35" t="s">
        <v>141</v>
      </c>
      <c r="B2" s="380" t="s">
        <v>142</v>
      </c>
      <c r="C2" s="380"/>
      <c r="D2" s="380"/>
      <c r="E2" s="380"/>
      <c r="F2" s="380"/>
      <c r="G2" s="380" t="s">
        <v>143</v>
      </c>
      <c r="H2" s="380"/>
      <c r="I2" s="380"/>
      <c r="J2" s="381"/>
    </row>
    <row r="3" spans="1:11" ht="28.5" customHeight="1">
      <c r="A3" s="36"/>
      <c r="B3" s="37" t="s">
        <v>144</v>
      </c>
      <c r="C3" s="38" t="s">
        <v>145</v>
      </c>
      <c r="D3" s="37" t="s">
        <v>146</v>
      </c>
      <c r="E3" s="38" t="s">
        <v>147</v>
      </c>
      <c r="F3" s="38" t="s">
        <v>148</v>
      </c>
      <c r="G3" s="37" t="s">
        <v>144</v>
      </c>
      <c r="H3" s="37" t="s">
        <v>149</v>
      </c>
      <c r="I3" s="37" t="s">
        <v>150</v>
      </c>
      <c r="J3" s="39" t="s">
        <v>151</v>
      </c>
    </row>
    <row r="4" spans="1:11" ht="13.5" customHeight="1">
      <c r="A4" s="40" t="s">
        <v>152</v>
      </c>
      <c r="B4" s="41"/>
      <c r="C4" s="42"/>
      <c r="D4" s="41" t="s">
        <v>153</v>
      </c>
      <c r="E4" s="42" t="s">
        <v>154</v>
      </c>
      <c r="F4" s="42" t="s">
        <v>154</v>
      </c>
      <c r="G4" s="41"/>
      <c r="H4" s="41"/>
      <c r="I4" s="41"/>
      <c r="J4" s="43"/>
    </row>
    <row r="5" spans="1:11" ht="27" customHeight="1">
      <c r="A5" s="44" t="s">
        <v>155</v>
      </c>
      <c r="B5" s="45">
        <v>6299</v>
      </c>
      <c r="C5" s="45">
        <v>4028</v>
      </c>
      <c r="D5" s="45">
        <v>1432</v>
      </c>
      <c r="E5" s="45">
        <v>325</v>
      </c>
      <c r="F5" s="45">
        <v>511</v>
      </c>
      <c r="G5" s="45">
        <v>3211</v>
      </c>
      <c r="H5" s="45">
        <v>392</v>
      </c>
      <c r="I5" s="45">
        <v>1563</v>
      </c>
      <c r="J5" s="46">
        <v>1256</v>
      </c>
    </row>
    <row r="6" spans="1:11" ht="27" customHeight="1">
      <c r="A6" s="44" t="s">
        <v>129</v>
      </c>
      <c r="B6" s="47">
        <v>3188</v>
      </c>
      <c r="C6" s="45">
        <v>2035</v>
      </c>
      <c r="D6" s="45">
        <v>727</v>
      </c>
      <c r="E6" s="45">
        <v>142</v>
      </c>
      <c r="F6" s="45">
        <v>283</v>
      </c>
      <c r="G6" s="45">
        <v>1639</v>
      </c>
      <c r="H6" s="45">
        <v>215</v>
      </c>
      <c r="I6" s="45">
        <v>810</v>
      </c>
      <c r="J6" s="46">
        <v>614</v>
      </c>
    </row>
    <row r="7" spans="1:11" ht="27" customHeight="1">
      <c r="A7" s="48" t="s">
        <v>130</v>
      </c>
      <c r="B7" s="49">
        <v>3111</v>
      </c>
      <c r="C7" s="50">
        <v>1993</v>
      </c>
      <c r="D7" s="49">
        <v>705</v>
      </c>
      <c r="E7" s="49">
        <v>183</v>
      </c>
      <c r="F7" s="49">
        <v>228</v>
      </c>
      <c r="G7" s="49">
        <v>1572</v>
      </c>
      <c r="H7" s="49">
        <v>177</v>
      </c>
      <c r="I7" s="49">
        <v>753</v>
      </c>
      <c r="J7" s="51">
        <v>642</v>
      </c>
    </row>
    <row r="8" spans="1:11" ht="24" customHeight="1">
      <c r="A8" s="382" t="s">
        <v>156</v>
      </c>
      <c r="B8" s="382"/>
      <c r="C8" s="382"/>
      <c r="D8" s="382"/>
      <c r="E8" s="382"/>
      <c r="F8" s="382"/>
      <c r="G8" s="382"/>
      <c r="H8" s="32"/>
      <c r="I8" s="32"/>
      <c r="J8" s="33" t="s">
        <v>267</v>
      </c>
    </row>
    <row r="9" spans="1:11" ht="25.5" customHeight="1">
      <c r="A9" s="383" t="s">
        <v>273</v>
      </c>
      <c r="B9" s="384"/>
      <c r="C9" s="384"/>
      <c r="D9" s="384"/>
      <c r="E9" s="384"/>
      <c r="F9" s="384"/>
      <c r="G9" s="384"/>
    </row>
    <row r="10" spans="1:11" ht="27" customHeight="1">
      <c r="A10" s="52" t="s">
        <v>157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1" ht="24" customHeight="1">
      <c r="A11" s="35" t="s">
        <v>141</v>
      </c>
      <c r="B11" s="380" t="s">
        <v>158</v>
      </c>
      <c r="C11" s="380"/>
      <c r="D11" s="380" t="s">
        <v>159</v>
      </c>
      <c r="E11" s="380"/>
      <c r="F11" s="380"/>
      <c r="G11" s="380"/>
      <c r="H11" s="380"/>
      <c r="I11" s="380" t="s">
        <v>160</v>
      </c>
      <c r="J11" s="381" t="s">
        <v>161</v>
      </c>
      <c r="K11" s="53"/>
    </row>
    <row r="12" spans="1:11" ht="28.5" customHeight="1">
      <c r="A12" s="36"/>
      <c r="B12" s="385"/>
      <c r="C12" s="385"/>
      <c r="D12" s="54" t="s">
        <v>144</v>
      </c>
      <c r="E12" s="54" t="s">
        <v>162</v>
      </c>
      <c r="F12" s="54" t="s">
        <v>163</v>
      </c>
      <c r="G12" s="54" t="s">
        <v>147</v>
      </c>
      <c r="H12" s="54" t="s">
        <v>164</v>
      </c>
      <c r="I12" s="385"/>
      <c r="J12" s="387"/>
      <c r="K12" s="53"/>
    </row>
    <row r="13" spans="1:11" ht="14.25" customHeight="1">
      <c r="A13" s="40" t="s">
        <v>165</v>
      </c>
      <c r="B13" s="386"/>
      <c r="C13" s="386"/>
      <c r="D13" s="54" t="s">
        <v>154</v>
      </c>
      <c r="E13" s="54"/>
      <c r="F13" s="54" t="s">
        <v>166</v>
      </c>
      <c r="G13" s="54" t="s">
        <v>167</v>
      </c>
      <c r="H13" s="54" t="s">
        <v>167</v>
      </c>
      <c r="I13" s="386"/>
      <c r="J13" s="388"/>
      <c r="K13" s="53"/>
    </row>
    <row r="14" spans="1:11" ht="27.75" customHeight="1">
      <c r="A14" s="55" t="s">
        <v>155</v>
      </c>
      <c r="B14" s="389">
        <v>28278</v>
      </c>
      <c r="C14" s="390"/>
      <c r="D14" s="45">
        <v>25674</v>
      </c>
      <c r="E14" s="45">
        <v>4599</v>
      </c>
      <c r="F14" s="45">
        <v>10253</v>
      </c>
      <c r="G14" s="45">
        <v>4346</v>
      </c>
      <c r="H14" s="45">
        <v>4067</v>
      </c>
      <c r="I14" s="45">
        <v>2509</v>
      </c>
      <c r="J14" s="46">
        <v>95</v>
      </c>
      <c r="K14" s="52"/>
    </row>
    <row r="15" spans="1:11" ht="27.75" customHeight="1">
      <c r="A15" s="44" t="s">
        <v>168</v>
      </c>
      <c r="B15" s="389">
        <v>2181</v>
      </c>
      <c r="C15" s="390"/>
      <c r="D15" s="45">
        <v>226</v>
      </c>
      <c r="E15" s="45">
        <v>40</v>
      </c>
      <c r="F15" s="56">
        <v>186</v>
      </c>
      <c r="G15" s="56" t="s">
        <v>169</v>
      </c>
      <c r="H15" s="56" t="s">
        <v>169</v>
      </c>
      <c r="I15" s="56">
        <v>1952</v>
      </c>
      <c r="J15" s="57">
        <v>3</v>
      </c>
      <c r="K15" s="52"/>
    </row>
    <row r="16" spans="1:11" ht="27.75" customHeight="1">
      <c r="A16" s="44" t="s">
        <v>170</v>
      </c>
      <c r="B16" s="389">
        <v>1881</v>
      </c>
      <c r="C16" s="390"/>
      <c r="D16" s="45">
        <v>1407</v>
      </c>
      <c r="E16" s="45">
        <v>83</v>
      </c>
      <c r="F16" s="56">
        <v>649</v>
      </c>
      <c r="G16" s="56">
        <v>381</v>
      </c>
      <c r="H16" s="56">
        <v>196</v>
      </c>
      <c r="I16" s="56">
        <v>472</v>
      </c>
      <c r="J16" s="57">
        <v>2</v>
      </c>
      <c r="K16" s="52"/>
    </row>
    <row r="17" spans="1:11" ht="27.75" customHeight="1">
      <c r="A17" s="44" t="s">
        <v>171</v>
      </c>
      <c r="B17" s="389">
        <v>2311</v>
      </c>
      <c r="C17" s="390"/>
      <c r="D17" s="45">
        <v>2271</v>
      </c>
      <c r="E17" s="45">
        <v>98</v>
      </c>
      <c r="F17" s="56">
        <v>763</v>
      </c>
      <c r="G17" s="56">
        <v>553</v>
      </c>
      <c r="H17" s="56">
        <v>571</v>
      </c>
      <c r="I17" s="56">
        <v>38</v>
      </c>
      <c r="J17" s="57">
        <v>2</v>
      </c>
      <c r="K17" s="52"/>
    </row>
    <row r="18" spans="1:11" ht="27.75" customHeight="1">
      <c r="A18" s="44" t="s">
        <v>172</v>
      </c>
      <c r="B18" s="389">
        <v>2650</v>
      </c>
      <c r="C18" s="390"/>
      <c r="D18" s="45">
        <v>2627</v>
      </c>
      <c r="E18" s="45">
        <v>124</v>
      </c>
      <c r="F18" s="56">
        <v>905</v>
      </c>
      <c r="G18" s="56">
        <v>656</v>
      </c>
      <c r="H18" s="56">
        <v>626</v>
      </c>
      <c r="I18" s="56">
        <v>21</v>
      </c>
      <c r="J18" s="57">
        <v>2</v>
      </c>
      <c r="K18" s="52"/>
    </row>
    <row r="19" spans="1:11" ht="27.75" customHeight="1">
      <c r="A19" s="44" t="s">
        <v>173</v>
      </c>
      <c r="B19" s="389">
        <v>2767</v>
      </c>
      <c r="C19" s="390"/>
      <c r="D19" s="45">
        <v>2757</v>
      </c>
      <c r="E19" s="45">
        <v>114</v>
      </c>
      <c r="F19" s="56">
        <v>1093</v>
      </c>
      <c r="G19" s="56">
        <v>686</v>
      </c>
      <c r="H19" s="56">
        <v>571</v>
      </c>
      <c r="I19" s="56">
        <v>10</v>
      </c>
      <c r="J19" s="57" t="s">
        <v>174</v>
      </c>
      <c r="K19" s="52"/>
    </row>
    <row r="20" spans="1:11" ht="27.75" customHeight="1">
      <c r="A20" s="44" t="s">
        <v>175</v>
      </c>
      <c r="B20" s="389">
        <v>2217</v>
      </c>
      <c r="C20" s="390"/>
      <c r="D20" s="45">
        <v>2209</v>
      </c>
      <c r="E20" s="45">
        <v>122</v>
      </c>
      <c r="F20" s="56">
        <v>964</v>
      </c>
      <c r="G20" s="56">
        <v>529</v>
      </c>
      <c r="H20" s="56">
        <v>331</v>
      </c>
      <c r="I20" s="56">
        <v>3</v>
      </c>
      <c r="J20" s="57">
        <v>5</v>
      </c>
      <c r="K20" s="52"/>
    </row>
    <row r="21" spans="1:11" ht="27.75" customHeight="1">
      <c r="A21" s="44" t="s">
        <v>176</v>
      </c>
      <c r="B21" s="389">
        <v>2143</v>
      </c>
      <c r="C21" s="390"/>
      <c r="D21" s="45">
        <v>2139</v>
      </c>
      <c r="E21" s="45">
        <v>141</v>
      </c>
      <c r="F21" s="56">
        <v>1015</v>
      </c>
      <c r="G21" s="56">
        <v>449</v>
      </c>
      <c r="H21" s="56">
        <v>351</v>
      </c>
      <c r="I21" s="56">
        <v>3</v>
      </c>
      <c r="J21" s="57">
        <v>1</v>
      </c>
      <c r="K21" s="52"/>
    </row>
    <row r="22" spans="1:11" ht="27.75" customHeight="1">
      <c r="A22" s="44" t="s">
        <v>177</v>
      </c>
      <c r="B22" s="389">
        <v>2311</v>
      </c>
      <c r="C22" s="390"/>
      <c r="D22" s="45">
        <v>2307</v>
      </c>
      <c r="E22" s="45">
        <v>259</v>
      </c>
      <c r="F22" s="56">
        <v>1093</v>
      </c>
      <c r="G22" s="56">
        <v>429</v>
      </c>
      <c r="H22" s="56">
        <v>344</v>
      </c>
      <c r="I22" s="56">
        <v>4</v>
      </c>
      <c r="J22" s="57" t="s">
        <v>174</v>
      </c>
      <c r="K22" s="52"/>
    </row>
    <row r="23" spans="1:11" ht="27.75" customHeight="1">
      <c r="A23" s="44" t="s">
        <v>178</v>
      </c>
      <c r="B23" s="389">
        <v>2576</v>
      </c>
      <c r="C23" s="390"/>
      <c r="D23" s="45">
        <v>2566</v>
      </c>
      <c r="E23" s="45">
        <v>439</v>
      </c>
      <c r="F23" s="56">
        <v>1200</v>
      </c>
      <c r="G23" s="56">
        <v>329</v>
      </c>
      <c r="H23" s="56">
        <v>382</v>
      </c>
      <c r="I23" s="56">
        <v>3</v>
      </c>
      <c r="J23" s="57">
        <v>7</v>
      </c>
      <c r="K23" s="52"/>
    </row>
    <row r="24" spans="1:11" ht="27.75" customHeight="1">
      <c r="A24" s="44" t="s">
        <v>179</v>
      </c>
      <c r="B24" s="389">
        <v>2017</v>
      </c>
      <c r="C24" s="390"/>
      <c r="D24" s="45">
        <v>2013</v>
      </c>
      <c r="E24" s="45">
        <v>528</v>
      </c>
      <c r="F24" s="56">
        <v>902</v>
      </c>
      <c r="G24" s="56">
        <v>172</v>
      </c>
      <c r="H24" s="56">
        <v>280</v>
      </c>
      <c r="I24" s="56">
        <v>2</v>
      </c>
      <c r="J24" s="57">
        <v>2</v>
      </c>
      <c r="K24" s="52"/>
    </row>
    <row r="25" spans="1:11" ht="27.75" customHeight="1">
      <c r="A25" s="44" t="s">
        <v>180</v>
      </c>
      <c r="B25" s="389">
        <v>1450</v>
      </c>
      <c r="C25" s="390"/>
      <c r="D25" s="45">
        <v>1447</v>
      </c>
      <c r="E25" s="45">
        <v>480</v>
      </c>
      <c r="F25" s="56">
        <v>598</v>
      </c>
      <c r="G25" s="56">
        <v>78</v>
      </c>
      <c r="H25" s="56">
        <v>220</v>
      </c>
      <c r="I25" s="56" t="s">
        <v>169</v>
      </c>
      <c r="J25" s="57">
        <v>3</v>
      </c>
      <c r="K25" s="52"/>
    </row>
    <row r="26" spans="1:11" ht="27.75" customHeight="1">
      <c r="A26" s="44" t="s">
        <v>181</v>
      </c>
      <c r="B26" s="389">
        <v>1334</v>
      </c>
      <c r="C26" s="390"/>
      <c r="D26" s="45">
        <v>1322</v>
      </c>
      <c r="E26" s="45">
        <v>653</v>
      </c>
      <c r="F26" s="56">
        <v>405</v>
      </c>
      <c r="G26" s="56">
        <v>46</v>
      </c>
      <c r="H26" s="56">
        <v>124</v>
      </c>
      <c r="I26" s="56" t="s">
        <v>169</v>
      </c>
      <c r="J26" s="57">
        <v>12</v>
      </c>
      <c r="K26" s="52"/>
    </row>
    <row r="27" spans="1:11" ht="27.75" customHeight="1">
      <c r="A27" s="44" t="s">
        <v>182</v>
      </c>
      <c r="B27" s="389">
        <v>1024</v>
      </c>
      <c r="C27" s="390"/>
      <c r="D27" s="45">
        <v>990</v>
      </c>
      <c r="E27" s="45">
        <v>615</v>
      </c>
      <c r="F27" s="56">
        <v>220</v>
      </c>
      <c r="G27" s="56">
        <v>22</v>
      </c>
      <c r="H27" s="56">
        <v>51</v>
      </c>
      <c r="I27" s="56" t="s">
        <v>169</v>
      </c>
      <c r="J27" s="57">
        <v>34</v>
      </c>
      <c r="K27" s="52"/>
    </row>
    <row r="28" spans="1:11" ht="27.75" customHeight="1">
      <c r="A28" s="44" t="s">
        <v>183</v>
      </c>
      <c r="B28" s="389">
        <v>633</v>
      </c>
      <c r="C28" s="390"/>
      <c r="D28" s="45">
        <v>624</v>
      </c>
      <c r="E28" s="45">
        <v>409</v>
      </c>
      <c r="F28" s="56">
        <v>139</v>
      </c>
      <c r="G28" s="56">
        <v>7</v>
      </c>
      <c r="H28" s="56">
        <v>9</v>
      </c>
      <c r="I28" s="56" t="s">
        <v>169</v>
      </c>
      <c r="J28" s="57">
        <v>9</v>
      </c>
      <c r="K28" s="52"/>
    </row>
    <row r="29" spans="1:11" ht="27.75" customHeight="1">
      <c r="A29" s="58" t="s">
        <v>184</v>
      </c>
      <c r="B29" s="391">
        <v>783</v>
      </c>
      <c r="C29" s="392"/>
      <c r="D29" s="49">
        <v>769</v>
      </c>
      <c r="E29" s="49">
        <v>494</v>
      </c>
      <c r="F29" s="59">
        <v>121</v>
      </c>
      <c r="G29" s="59">
        <v>9</v>
      </c>
      <c r="H29" s="59">
        <v>11</v>
      </c>
      <c r="I29" s="59">
        <v>1</v>
      </c>
      <c r="J29" s="60">
        <v>13</v>
      </c>
      <c r="K29" s="52"/>
    </row>
    <row r="30" spans="1:11" ht="14.25" customHeight="1">
      <c r="A30" s="61" t="s">
        <v>185</v>
      </c>
      <c r="B30" s="32"/>
      <c r="C30" s="32"/>
      <c r="D30" s="32"/>
      <c r="E30" s="32"/>
      <c r="F30" s="32"/>
      <c r="G30" s="32"/>
      <c r="H30" s="393" t="s">
        <v>267</v>
      </c>
      <c r="I30" s="393"/>
      <c r="J30" s="393"/>
    </row>
    <row r="31" spans="1:11">
      <c r="A31" s="61" t="s">
        <v>186</v>
      </c>
    </row>
    <row r="32" spans="1:11">
      <c r="A32" s="61" t="s">
        <v>187</v>
      </c>
      <c r="E32" s="61" t="s">
        <v>274</v>
      </c>
    </row>
  </sheetData>
  <mergeCells count="25">
    <mergeCell ref="B26:C26"/>
    <mergeCell ref="B27:C27"/>
    <mergeCell ref="B28:C28"/>
    <mergeCell ref="B29:C29"/>
    <mergeCell ref="H30:J30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:F2"/>
    <mergeCell ref="G2:J2"/>
    <mergeCell ref="A8:G8"/>
    <mergeCell ref="A9:G9"/>
    <mergeCell ref="B11:C13"/>
    <mergeCell ref="D11:H11"/>
    <mergeCell ref="I11:I13"/>
    <mergeCell ref="J11:J13"/>
  </mergeCells>
  <phoneticPr fontId="9"/>
  <printOptions gridLinesSet="0"/>
  <pageMargins left="0.59055118110236227" right="0.59055118110236227" top="0.59055118110236227" bottom="0.59055118110236227" header="0.31496062992125984" footer="0.31496062992125984"/>
  <pageSetup paperSize="9" firstPageNumber="163" orientation="portrait" useFirstPageNumber="1" horizontalDpi="1200" verticalDpi="1200" r:id="rId1"/>
  <headerFooter alignWithMargins="0">
    <oddHeader>&amp;R&amp;10教　　育</oddHeader>
    <oddFooter>&amp;C－&amp;P－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AA43"/>
  <sheetViews>
    <sheetView view="pageBreakPreview" zoomScaleNormal="100" zoomScaleSheetLayoutView="100" workbookViewId="0">
      <selection activeCell="J32" sqref="J32"/>
    </sheetView>
  </sheetViews>
  <sheetFormatPr defaultRowHeight="12"/>
  <cols>
    <col min="1" max="1" width="0.875" style="237" customWidth="1"/>
    <col min="2" max="2" width="2.125" style="237" customWidth="1"/>
    <col min="3" max="3" width="7.75" style="237" customWidth="1"/>
    <col min="4" max="4" width="3" style="237" customWidth="1"/>
    <col min="5" max="5" width="0.125" style="237" customWidth="1"/>
    <col min="6" max="6" width="5.5" style="237" customWidth="1"/>
    <col min="7" max="8" width="5.625" style="237" customWidth="1"/>
    <col min="9" max="9" width="5.5" style="237" customWidth="1"/>
    <col min="10" max="15" width="5.625" style="237" customWidth="1"/>
    <col min="16" max="16" width="6.5" style="237" customWidth="1"/>
    <col min="17" max="17" width="5.625" style="237" customWidth="1"/>
    <col min="18" max="18" width="6.375" style="237" customWidth="1"/>
    <col min="19" max="19" width="7.125" style="237" customWidth="1"/>
    <col min="20" max="30" width="8.625" style="237" customWidth="1"/>
    <col min="31" max="16384" width="9" style="237"/>
  </cols>
  <sheetData>
    <row r="1" spans="2:27" ht="18" customHeight="1">
      <c r="D1" s="238"/>
      <c r="F1" s="239"/>
    </row>
    <row r="2" spans="2:27" ht="18" customHeight="1">
      <c r="C2" s="238" t="s">
        <v>188</v>
      </c>
      <c r="P2" s="427" t="s">
        <v>327</v>
      </c>
      <c r="Q2" s="427"/>
      <c r="R2" s="427"/>
      <c r="AA2" s="240"/>
    </row>
    <row r="3" spans="2:27" ht="14.25" customHeight="1">
      <c r="B3" s="428" t="s">
        <v>189</v>
      </c>
      <c r="C3" s="429"/>
      <c r="D3" s="429"/>
      <c r="E3" s="430"/>
      <c r="F3" s="437"/>
      <c r="G3" s="437"/>
      <c r="H3" s="241"/>
      <c r="I3" s="438" t="s">
        <v>190</v>
      </c>
      <c r="J3" s="438"/>
      <c r="K3" s="438"/>
      <c r="L3" s="438" t="s">
        <v>191</v>
      </c>
      <c r="M3" s="438"/>
      <c r="N3" s="438" t="s">
        <v>192</v>
      </c>
      <c r="O3" s="438"/>
      <c r="P3" s="242" t="s">
        <v>193</v>
      </c>
      <c r="Q3" s="242" t="s">
        <v>194</v>
      </c>
      <c r="R3" s="439" t="s">
        <v>195</v>
      </c>
      <c r="S3" s="243"/>
      <c r="T3" s="243"/>
      <c r="U3" s="243"/>
      <c r="V3" s="243"/>
      <c r="W3" s="243"/>
      <c r="X3" s="243"/>
      <c r="Y3" s="243"/>
      <c r="Z3" s="243"/>
      <c r="AA3" s="243"/>
    </row>
    <row r="4" spans="2:27" ht="11.25" customHeight="1">
      <c r="B4" s="431"/>
      <c r="C4" s="432"/>
      <c r="D4" s="432"/>
      <c r="E4" s="433"/>
      <c r="F4" s="425" t="s">
        <v>196</v>
      </c>
      <c r="G4" s="425"/>
      <c r="H4" s="244" t="s">
        <v>197</v>
      </c>
      <c r="I4" s="442" t="s">
        <v>198</v>
      </c>
      <c r="J4" s="442" t="s">
        <v>199</v>
      </c>
      <c r="K4" s="442" t="s">
        <v>200</v>
      </c>
      <c r="L4" s="445" t="s">
        <v>201</v>
      </c>
      <c r="M4" s="245" t="s">
        <v>202</v>
      </c>
      <c r="N4" s="445" t="s">
        <v>201</v>
      </c>
      <c r="O4" s="245" t="s">
        <v>202</v>
      </c>
      <c r="P4" s="445" t="s">
        <v>201</v>
      </c>
      <c r="Q4" s="445" t="s">
        <v>201</v>
      </c>
      <c r="R4" s="440"/>
      <c r="S4" s="243"/>
      <c r="T4" s="243"/>
      <c r="U4" s="243"/>
      <c r="V4" s="243"/>
      <c r="W4" s="243"/>
      <c r="X4" s="243"/>
      <c r="Y4" s="243"/>
      <c r="Z4" s="243"/>
      <c r="AA4" s="243"/>
    </row>
    <row r="5" spans="2:27" ht="11.25" customHeight="1">
      <c r="B5" s="431"/>
      <c r="C5" s="432"/>
      <c r="D5" s="432"/>
      <c r="E5" s="433"/>
      <c r="F5" s="425"/>
      <c r="G5" s="425"/>
      <c r="H5" s="244" t="s">
        <v>203</v>
      </c>
      <c r="I5" s="443"/>
      <c r="J5" s="443"/>
      <c r="K5" s="443"/>
      <c r="L5" s="446"/>
      <c r="M5" s="246" t="s">
        <v>204</v>
      </c>
      <c r="N5" s="446"/>
      <c r="O5" s="246" t="s">
        <v>204</v>
      </c>
      <c r="P5" s="446"/>
      <c r="Q5" s="446"/>
      <c r="R5" s="440"/>
      <c r="S5" s="240"/>
      <c r="T5" s="243"/>
      <c r="U5" s="240"/>
      <c r="V5" s="240"/>
      <c r="W5" s="240"/>
      <c r="X5" s="240"/>
      <c r="Y5" s="240"/>
      <c r="Z5" s="243"/>
      <c r="AA5" s="243"/>
    </row>
    <row r="6" spans="2:27" ht="11.25" customHeight="1">
      <c r="B6" s="431"/>
      <c r="C6" s="432"/>
      <c r="D6" s="432"/>
      <c r="E6" s="433"/>
      <c r="F6" s="425" t="s">
        <v>205</v>
      </c>
      <c r="G6" s="425"/>
      <c r="H6" s="247" t="s">
        <v>206</v>
      </c>
      <c r="I6" s="443"/>
      <c r="J6" s="443"/>
      <c r="K6" s="443"/>
      <c r="L6" s="247" t="s">
        <v>207</v>
      </c>
      <c r="M6" s="246" t="s">
        <v>208</v>
      </c>
      <c r="N6" s="247" t="s">
        <v>207</v>
      </c>
      <c r="O6" s="246" t="s">
        <v>208</v>
      </c>
      <c r="P6" s="247" t="s">
        <v>207</v>
      </c>
      <c r="Q6" s="247" t="s">
        <v>207</v>
      </c>
      <c r="R6" s="440"/>
      <c r="S6" s="240"/>
      <c r="T6" s="243"/>
      <c r="U6" s="240"/>
      <c r="V6" s="240"/>
      <c r="W6" s="240"/>
      <c r="X6" s="240"/>
      <c r="Y6" s="240"/>
      <c r="Z6" s="243"/>
      <c r="AA6" s="243"/>
    </row>
    <row r="7" spans="2:27" ht="11.25" customHeight="1">
      <c r="B7" s="434"/>
      <c r="C7" s="435"/>
      <c r="D7" s="435"/>
      <c r="E7" s="436"/>
      <c r="F7" s="426"/>
      <c r="G7" s="426"/>
      <c r="H7" s="248"/>
      <c r="I7" s="444"/>
      <c r="J7" s="444"/>
      <c r="K7" s="444"/>
      <c r="L7" s="248"/>
      <c r="M7" s="249" t="s">
        <v>209</v>
      </c>
      <c r="N7" s="250"/>
      <c r="O7" s="249" t="s">
        <v>210</v>
      </c>
      <c r="P7" s="250"/>
      <c r="Q7" s="250"/>
      <c r="R7" s="441"/>
      <c r="S7" s="240"/>
      <c r="T7" s="243"/>
      <c r="U7" s="240"/>
      <c r="V7" s="240"/>
      <c r="W7" s="240"/>
      <c r="X7" s="240"/>
      <c r="Y7" s="240"/>
      <c r="Z7" s="243"/>
      <c r="AA7" s="243"/>
    </row>
    <row r="8" spans="2:27" ht="21" customHeight="1">
      <c r="B8" s="419" t="s">
        <v>211</v>
      </c>
      <c r="C8" s="420"/>
      <c r="D8" s="420"/>
      <c r="E8" s="251"/>
      <c r="F8" s="421" t="s">
        <v>212</v>
      </c>
      <c r="G8" s="421"/>
      <c r="H8" s="252">
        <v>168</v>
      </c>
      <c r="I8" s="252">
        <v>6</v>
      </c>
      <c r="J8" s="252">
        <v>6</v>
      </c>
      <c r="K8" s="252">
        <v>0</v>
      </c>
      <c r="L8" s="253">
        <v>904</v>
      </c>
      <c r="M8" s="85">
        <f>L8/H8</f>
        <v>5.3809523809523814</v>
      </c>
      <c r="N8" s="253">
        <v>904</v>
      </c>
      <c r="O8" s="85">
        <f>N8/H8</f>
        <v>5.3809523809523814</v>
      </c>
      <c r="P8" s="253">
        <v>0</v>
      </c>
      <c r="Q8" s="253">
        <v>0</v>
      </c>
      <c r="R8" s="254" t="s">
        <v>213</v>
      </c>
      <c r="S8" s="255"/>
      <c r="T8" s="243"/>
      <c r="U8" s="240"/>
      <c r="V8" s="240"/>
      <c r="W8" s="240"/>
      <c r="X8" s="240"/>
      <c r="Y8" s="240"/>
      <c r="Z8" s="243"/>
      <c r="AA8" s="243"/>
    </row>
    <row r="9" spans="2:27" ht="21" customHeight="1">
      <c r="B9" s="419" t="s">
        <v>214</v>
      </c>
      <c r="C9" s="420"/>
      <c r="D9" s="420"/>
      <c r="E9" s="251"/>
      <c r="F9" s="421" t="s">
        <v>215</v>
      </c>
      <c r="G9" s="421"/>
      <c r="H9" s="252">
        <v>204</v>
      </c>
      <c r="I9" s="252">
        <v>7</v>
      </c>
      <c r="J9" s="252">
        <v>7</v>
      </c>
      <c r="K9" s="252">
        <v>0</v>
      </c>
      <c r="L9" s="253">
        <v>7137</v>
      </c>
      <c r="M9" s="85">
        <f t="shared" ref="M9:M17" si="0">L9/H9</f>
        <v>34.985294117647058</v>
      </c>
      <c r="N9" s="253">
        <v>1080</v>
      </c>
      <c r="O9" s="85">
        <f t="shared" ref="O9:O17" si="1">N9/H9</f>
        <v>5.2941176470588234</v>
      </c>
      <c r="P9" s="253">
        <v>2162</v>
      </c>
      <c r="Q9" s="253">
        <v>0</v>
      </c>
      <c r="R9" s="254" t="s">
        <v>328</v>
      </c>
      <c r="S9" s="240"/>
      <c r="T9" s="243"/>
      <c r="U9" s="240"/>
      <c r="V9" s="240"/>
      <c r="W9" s="240"/>
      <c r="X9" s="240"/>
      <c r="Y9" s="240"/>
      <c r="Z9" s="243"/>
      <c r="AA9" s="243"/>
    </row>
    <row r="10" spans="2:27" ht="21" customHeight="1">
      <c r="B10" s="419" t="s">
        <v>216</v>
      </c>
      <c r="C10" s="420"/>
      <c r="D10" s="420"/>
      <c r="E10" s="251"/>
      <c r="F10" s="421" t="s">
        <v>217</v>
      </c>
      <c r="G10" s="421"/>
      <c r="H10" s="252">
        <v>147</v>
      </c>
      <c r="I10" s="252">
        <v>6</v>
      </c>
      <c r="J10" s="252">
        <v>6</v>
      </c>
      <c r="K10" s="252">
        <v>6</v>
      </c>
      <c r="L10" s="253">
        <v>6007</v>
      </c>
      <c r="M10" s="85">
        <f t="shared" si="0"/>
        <v>40.863945578231295</v>
      </c>
      <c r="N10" s="253">
        <v>909</v>
      </c>
      <c r="O10" s="85">
        <f t="shared" si="1"/>
        <v>6.1836734693877551</v>
      </c>
      <c r="P10" s="253">
        <v>806</v>
      </c>
      <c r="Q10" s="253">
        <v>0</v>
      </c>
      <c r="R10" s="254" t="s">
        <v>328</v>
      </c>
      <c r="S10" s="240"/>
      <c r="T10" s="243"/>
      <c r="U10" s="240"/>
      <c r="V10" s="240"/>
      <c r="W10" s="240"/>
      <c r="X10" s="240"/>
      <c r="Y10" s="240"/>
      <c r="Z10" s="243"/>
      <c r="AA10" s="243"/>
    </row>
    <row r="11" spans="2:27" ht="21" customHeight="1">
      <c r="B11" s="419" t="s">
        <v>218</v>
      </c>
      <c r="C11" s="420"/>
      <c r="D11" s="420"/>
      <c r="E11" s="251"/>
      <c r="F11" s="421" t="s">
        <v>219</v>
      </c>
      <c r="G11" s="421"/>
      <c r="H11" s="252">
        <v>92</v>
      </c>
      <c r="I11" s="252">
        <v>4</v>
      </c>
      <c r="J11" s="252">
        <v>4</v>
      </c>
      <c r="K11" s="252">
        <v>0</v>
      </c>
      <c r="L11" s="253">
        <v>5066</v>
      </c>
      <c r="M11" s="85">
        <f t="shared" si="0"/>
        <v>55.065217391304351</v>
      </c>
      <c r="N11" s="253">
        <v>717</v>
      </c>
      <c r="O11" s="85">
        <f t="shared" si="1"/>
        <v>7.7934782608695654</v>
      </c>
      <c r="P11" s="253">
        <v>1453</v>
      </c>
      <c r="Q11" s="253">
        <v>0</v>
      </c>
      <c r="R11" s="254" t="s">
        <v>328</v>
      </c>
      <c r="T11" s="243"/>
      <c r="U11" s="240"/>
      <c r="V11" s="240"/>
      <c r="W11" s="240"/>
      <c r="X11" s="240"/>
      <c r="Y11" s="240"/>
      <c r="Z11" s="243"/>
      <c r="AA11" s="243"/>
    </row>
    <row r="12" spans="2:27" ht="21" customHeight="1">
      <c r="B12" s="419" t="s">
        <v>220</v>
      </c>
      <c r="C12" s="420"/>
      <c r="D12" s="420"/>
      <c r="E12" s="251"/>
      <c r="F12" s="421" t="s">
        <v>221</v>
      </c>
      <c r="G12" s="421"/>
      <c r="H12" s="252">
        <v>804</v>
      </c>
      <c r="I12" s="252">
        <v>31</v>
      </c>
      <c r="J12" s="252">
        <v>20</v>
      </c>
      <c r="K12" s="252">
        <v>11</v>
      </c>
      <c r="L12" s="253">
        <v>25965</v>
      </c>
      <c r="M12" s="85">
        <f t="shared" si="0"/>
        <v>32.294776119402982</v>
      </c>
      <c r="N12" s="253">
        <v>6302</v>
      </c>
      <c r="O12" s="85">
        <f t="shared" si="1"/>
        <v>7.8383084577114426</v>
      </c>
      <c r="P12" s="253">
        <v>6405</v>
      </c>
      <c r="Q12" s="253">
        <v>1180</v>
      </c>
      <c r="R12" s="254" t="s">
        <v>329</v>
      </c>
      <c r="S12" s="240"/>
      <c r="T12" s="243"/>
      <c r="U12" s="240"/>
      <c r="V12" s="240"/>
      <c r="W12" s="240"/>
      <c r="X12" s="240"/>
      <c r="Y12" s="240"/>
      <c r="Z12" s="243"/>
      <c r="AA12" s="243"/>
    </row>
    <row r="13" spans="2:27" ht="21" customHeight="1">
      <c r="B13" s="419" t="s">
        <v>222</v>
      </c>
      <c r="C13" s="420"/>
      <c r="D13" s="420"/>
      <c r="E13" s="251"/>
      <c r="F13" s="421" t="s">
        <v>223</v>
      </c>
      <c r="G13" s="421"/>
      <c r="H13" s="252">
        <v>853</v>
      </c>
      <c r="I13" s="252">
        <v>36</v>
      </c>
      <c r="J13" s="252">
        <v>26</v>
      </c>
      <c r="K13" s="252">
        <v>10</v>
      </c>
      <c r="L13" s="253">
        <v>23022</v>
      </c>
      <c r="M13" s="85">
        <f t="shared" si="0"/>
        <v>26.989449003516999</v>
      </c>
      <c r="N13" s="253">
        <v>6533</v>
      </c>
      <c r="O13" s="85">
        <f t="shared" si="1"/>
        <v>7.6588511137162953</v>
      </c>
      <c r="P13" s="253">
        <v>8728</v>
      </c>
      <c r="Q13" s="253">
        <v>1215</v>
      </c>
      <c r="R13" s="254" t="s">
        <v>329</v>
      </c>
      <c r="S13" s="240"/>
      <c r="T13" s="243"/>
      <c r="U13" s="240"/>
      <c r="V13" s="240"/>
      <c r="W13" s="240"/>
      <c r="X13" s="240"/>
      <c r="Y13" s="240"/>
      <c r="Z13" s="243"/>
      <c r="AA13" s="243"/>
    </row>
    <row r="14" spans="2:27" ht="21" customHeight="1">
      <c r="B14" s="419" t="s">
        <v>224</v>
      </c>
      <c r="C14" s="420"/>
      <c r="D14" s="420"/>
      <c r="E14" s="251"/>
      <c r="F14" s="421" t="s">
        <v>217</v>
      </c>
      <c r="G14" s="421"/>
      <c r="H14" s="252">
        <v>893</v>
      </c>
      <c r="I14" s="252">
        <v>37</v>
      </c>
      <c r="J14" s="252">
        <v>26</v>
      </c>
      <c r="K14" s="252">
        <v>11</v>
      </c>
      <c r="L14" s="253">
        <v>44974</v>
      </c>
      <c r="M14" s="85">
        <f t="shared" si="0"/>
        <v>50.362821948488239</v>
      </c>
      <c r="N14" s="253">
        <v>7224</v>
      </c>
      <c r="O14" s="85">
        <f t="shared" si="1"/>
        <v>8.0895856662933934</v>
      </c>
      <c r="P14" s="253">
        <v>9962</v>
      </c>
      <c r="Q14" s="253">
        <v>930</v>
      </c>
      <c r="R14" s="254" t="s">
        <v>329</v>
      </c>
      <c r="S14" s="240"/>
      <c r="T14" s="243"/>
      <c r="U14" s="240"/>
      <c r="V14" s="240"/>
      <c r="W14" s="240"/>
      <c r="X14" s="240"/>
      <c r="Y14" s="240"/>
      <c r="Z14" s="243"/>
      <c r="AA14" s="243"/>
    </row>
    <row r="15" spans="2:27" ht="21" customHeight="1">
      <c r="B15" s="419" t="s">
        <v>225</v>
      </c>
      <c r="C15" s="420"/>
      <c r="D15" s="420"/>
      <c r="E15" s="251"/>
      <c r="F15" s="421" t="s">
        <v>219</v>
      </c>
      <c r="G15" s="421"/>
      <c r="H15" s="252">
        <v>483</v>
      </c>
      <c r="I15" s="252">
        <v>25</v>
      </c>
      <c r="J15" s="252">
        <v>17</v>
      </c>
      <c r="K15" s="252">
        <v>8</v>
      </c>
      <c r="L15" s="253">
        <v>36600</v>
      </c>
      <c r="M15" s="85">
        <f t="shared" si="0"/>
        <v>75.776397515527947</v>
      </c>
      <c r="N15" s="253">
        <v>5159</v>
      </c>
      <c r="O15" s="85">
        <f t="shared" si="1"/>
        <v>10.681159420289855</v>
      </c>
      <c r="P15" s="253">
        <v>7171</v>
      </c>
      <c r="Q15" s="253">
        <v>1077</v>
      </c>
      <c r="R15" s="254" t="s">
        <v>329</v>
      </c>
      <c r="S15" s="240"/>
      <c r="T15" s="243"/>
      <c r="U15" s="240"/>
      <c r="V15" s="240"/>
      <c r="W15" s="240"/>
      <c r="X15" s="240"/>
      <c r="Y15" s="240"/>
      <c r="Z15" s="243"/>
      <c r="AA15" s="243"/>
    </row>
    <row r="16" spans="2:27" ht="21" customHeight="1">
      <c r="B16" s="419" t="s">
        <v>226</v>
      </c>
      <c r="C16" s="420"/>
      <c r="D16" s="420"/>
      <c r="E16" s="251"/>
      <c r="F16" s="421" t="s">
        <v>227</v>
      </c>
      <c r="G16" s="421"/>
      <c r="H16" s="252">
        <v>768</v>
      </c>
      <c r="I16" s="252">
        <v>36</v>
      </c>
      <c r="J16" s="252">
        <v>20</v>
      </c>
      <c r="K16" s="252">
        <v>16</v>
      </c>
      <c r="L16" s="253">
        <v>25961</v>
      </c>
      <c r="M16" s="85">
        <f t="shared" si="0"/>
        <v>33.803385416666664</v>
      </c>
      <c r="N16" s="253">
        <v>7373</v>
      </c>
      <c r="O16" s="85">
        <f t="shared" si="1"/>
        <v>9.6002604166666661</v>
      </c>
      <c r="P16" s="253">
        <v>8415</v>
      </c>
      <c r="Q16" s="253">
        <v>1258</v>
      </c>
      <c r="R16" s="254" t="s">
        <v>329</v>
      </c>
      <c r="S16" s="240"/>
      <c r="T16" s="243"/>
      <c r="U16" s="240"/>
      <c r="V16" s="240"/>
      <c r="W16" s="240"/>
      <c r="X16" s="240"/>
      <c r="Y16" s="240"/>
      <c r="Z16" s="243"/>
      <c r="AA16" s="243"/>
    </row>
    <row r="17" spans="2:27" ht="21" customHeight="1">
      <c r="B17" s="422" t="s">
        <v>228</v>
      </c>
      <c r="C17" s="423"/>
      <c r="D17" s="423"/>
      <c r="E17" s="256"/>
      <c r="F17" s="424" t="s">
        <v>229</v>
      </c>
      <c r="G17" s="424"/>
      <c r="H17" s="257">
        <v>559</v>
      </c>
      <c r="I17" s="257">
        <v>35</v>
      </c>
      <c r="J17" s="257">
        <v>18</v>
      </c>
      <c r="K17" s="257">
        <v>17</v>
      </c>
      <c r="L17" s="258">
        <v>36406</v>
      </c>
      <c r="M17" s="86">
        <f t="shared" si="0"/>
        <v>65.127012522361355</v>
      </c>
      <c r="N17" s="258">
        <v>2382</v>
      </c>
      <c r="O17" s="86">
        <f t="shared" si="1"/>
        <v>4.2611806797853307</v>
      </c>
      <c r="P17" s="258">
        <v>10138</v>
      </c>
      <c r="Q17" s="258">
        <v>2382</v>
      </c>
      <c r="R17" s="259" t="s">
        <v>329</v>
      </c>
      <c r="S17" s="240"/>
      <c r="T17" s="243"/>
      <c r="U17" s="240"/>
      <c r="V17" s="240"/>
      <c r="W17" s="240"/>
      <c r="X17" s="240"/>
      <c r="Y17" s="240"/>
      <c r="Z17" s="243"/>
      <c r="AA17" s="243"/>
    </row>
    <row r="18" spans="2:27" ht="19.5" customHeight="1">
      <c r="R18" s="163" t="s">
        <v>230</v>
      </c>
      <c r="AA18" s="240"/>
    </row>
    <row r="19" spans="2:27" ht="18.75" customHeight="1"/>
    <row r="20" spans="2:27" ht="18.75" customHeight="1">
      <c r="C20" s="260" t="s">
        <v>231</v>
      </c>
      <c r="R20" s="163"/>
      <c r="S20" s="240" t="s">
        <v>268</v>
      </c>
    </row>
    <row r="21" spans="2:27" s="261" customFormat="1" ht="15" customHeight="1">
      <c r="B21" s="415" t="s">
        <v>232</v>
      </c>
      <c r="C21" s="416"/>
      <c r="D21" s="416"/>
      <c r="E21" s="416"/>
      <c r="F21" s="401" t="s">
        <v>198</v>
      </c>
      <c r="G21" s="401" t="s">
        <v>233</v>
      </c>
      <c r="H21" s="401" t="s">
        <v>234</v>
      </c>
      <c r="I21" s="401" t="s">
        <v>235</v>
      </c>
      <c r="J21" s="401" t="s">
        <v>236</v>
      </c>
      <c r="K21" s="401" t="s">
        <v>237</v>
      </c>
      <c r="L21" s="401" t="s">
        <v>238</v>
      </c>
      <c r="M21" s="401" t="s">
        <v>239</v>
      </c>
      <c r="N21" s="401" t="s">
        <v>240</v>
      </c>
      <c r="O21" s="401" t="s">
        <v>241</v>
      </c>
      <c r="P21" s="401" t="s">
        <v>242</v>
      </c>
      <c r="Q21" s="401" t="s">
        <v>243</v>
      </c>
      <c r="R21" s="403" t="s">
        <v>244</v>
      </c>
      <c r="S21" s="397" t="s">
        <v>265</v>
      </c>
      <c r="T21" s="165"/>
      <c r="U21" s="165"/>
      <c r="V21" s="165"/>
      <c r="W21" s="165"/>
      <c r="X21" s="165"/>
      <c r="Y21" s="165"/>
      <c r="Z21" s="165"/>
      <c r="AA21" s="165"/>
    </row>
    <row r="22" spans="2:27" s="261" customFormat="1" ht="15" customHeight="1">
      <c r="B22" s="417" t="s">
        <v>245</v>
      </c>
      <c r="C22" s="418"/>
      <c r="D22" s="418"/>
      <c r="E22" s="418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4"/>
      <c r="S22" s="398"/>
      <c r="T22" s="165"/>
      <c r="U22" s="165"/>
      <c r="V22" s="165"/>
      <c r="W22" s="165"/>
      <c r="X22" s="165"/>
      <c r="Y22" s="165"/>
      <c r="Z22" s="165"/>
      <c r="AA22" s="165"/>
    </row>
    <row r="23" spans="2:27" s="261" customFormat="1" ht="21" customHeight="1">
      <c r="B23" s="405" t="s">
        <v>330</v>
      </c>
      <c r="C23" s="406"/>
      <c r="D23" s="262" t="s">
        <v>246</v>
      </c>
      <c r="E23" s="263"/>
      <c r="F23" s="264">
        <f t="shared" ref="F23:F32" si="2">SUM(G23:S23)</f>
        <v>25562</v>
      </c>
      <c r="G23" s="253">
        <v>344</v>
      </c>
      <c r="H23" s="253">
        <v>460</v>
      </c>
      <c r="I23" s="253">
        <v>578</v>
      </c>
      <c r="J23" s="253">
        <v>1482</v>
      </c>
      <c r="K23" s="253">
        <v>569</v>
      </c>
      <c r="L23" s="253">
        <v>923</v>
      </c>
      <c r="M23" s="253">
        <v>250</v>
      </c>
      <c r="N23" s="253">
        <v>999</v>
      </c>
      <c r="O23" s="253">
        <v>164</v>
      </c>
      <c r="P23" s="253">
        <v>3196</v>
      </c>
      <c r="Q23" s="253">
        <v>3379</v>
      </c>
      <c r="R23" s="265">
        <v>10104</v>
      </c>
      <c r="S23" s="266">
        <v>3114</v>
      </c>
      <c r="T23" s="163"/>
      <c r="U23" s="163"/>
      <c r="V23" s="163"/>
      <c r="W23" s="163"/>
      <c r="X23" s="163"/>
      <c r="Y23" s="163"/>
      <c r="Z23" s="163"/>
      <c r="AA23" s="163"/>
    </row>
    <row r="24" spans="2:27" s="261" customFormat="1" ht="21" customHeight="1">
      <c r="B24" s="407"/>
      <c r="C24" s="408"/>
      <c r="D24" s="262" t="s">
        <v>247</v>
      </c>
      <c r="E24" s="263"/>
      <c r="F24" s="99">
        <f t="shared" si="2"/>
        <v>1</v>
      </c>
      <c r="G24" s="99">
        <f>G23/F23</f>
        <v>1.3457475940849698E-2</v>
      </c>
      <c r="H24" s="99">
        <f>H23/F23</f>
        <v>1.7995462013926922E-2</v>
      </c>
      <c r="I24" s="99">
        <f>I23/F23</f>
        <v>2.2611689226195133E-2</v>
      </c>
      <c r="J24" s="99">
        <f>J23/F23</f>
        <v>5.7976684140521088E-2</v>
      </c>
      <c r="K24" s="99">
        <f>K23/F23</f>
        <v>2.2259604099835694E-2</v>
      </c>
      <c r="L24" s="99">
        <f>L23/F23</f>
        <v>3.6108285736640322E-2</v>
      </c>
      <c r="M24" s="99">
        <f>M23/F23</f>
        <v>9.7801423988733271E-3</v>
      </c>
      <c r="N24" s="99">
        <f>N23/F23</f>
        <v>3.9081449025897816E-2</v>
      </c>
      <c r="O24" s="99">
        <f>O23/F23</f>
        <v>6.4157734136609029E-3</v>
      </c>
      <c r="P24" s="99">
        <f>P23/F23</f>
        <v>0.12502934042719663</v>
      </c>
      <c r="Q24" s="99">
        <f>Q23/F23</f>
        <v>0.13218840466317189</v>
      </c>
      <c r="R24" s="99">
        <f>R23/F23</f>
        <v>0.39527423519286442</v>
      </c>
      <c r="S24" s="101">
        <f>S23/F23</f>
        <v>0.12182145372036617</v>
      </c>
      <c r="T24" s="163"/>
      <c r="U24" s="163"/>
      <c r="V24" s="163"/>
      <c r="W24" s="163"/>
      <c r="X24" s="163"/>
      <c r="Y24" s="163"/>
      <c r="Z24" s="163"/>
      <c r="AA24" s="163"/>
    </row>
    <row r="25" spans="2:27" s="261" customFormat="1" ht="21" customHeight="1">
      <c r="B25" s="409" t="s">
        <v>331</v>
      </c>
      <c r="C25" s="410"/>
      <c r="D25" s="262" t="s">
        <v>246</v>
      </c>
      <c r="E25" s="263"/>
      <c r="F25" s="264">
        <f t="shared" si="2"/>
        <v>26966</v>
      </c>
      <c r="G25" s="253">
        <v>360</v>
      </c>
      <c r="H25" s="253">
        <v>494</v>
      </c>
      <c r="I25" s="253">
        <v>622</v>
      </c>
      <c r="J25" s="253">
        <v>1604</v>
      </c>
      <c r="K25" s="253">
        <v>619</v>
      </c>
      <c r="L25" s="253">
        <v>1016</v>
      </c>
      <c r="M25" s="253">
        <v>278</v>
      </c>
      <c r="N25" s="253">
        <v>1049</v>
      </c>
      <c r="O25" s="253">
        <v>174</v>
      </c>
      <c r="P25" s="253">
        <v>3338</v>
      </c>
      <c r="Q25" s="253">
        <v>3631</v>
      </c>
      <c r="R25" s="265">
        <v>10451</v>
      </c>
      <c r="S25" s="266">
        <v>3330</v>
      </c>
      <c r="T25" s="163"/>
      <c r="U25" s="163"/>
      <c r="V25" s="163"/>
      <c r="W25" s="163"/>
      <c r="X25" s="163"/>
      <c r="Y25" s="163"/>
      <c r="Z25" s="163"/>
      <c r="AA25" s="163"/>
    </row>
    <row r="26" spans="2:27" s="261" customFormat="1" ht="21" customHeight="1">
      <c r="B26" s="411"/>
      <c r="C26" s="412"/>
      <c r="D26" s="262" t="s">
        <v>247</v>
      </c>
      <c r="E26" s="263"/>
      <c r="F26" s="99">
        <f t="shared" si="2"/>
        <v>1</v>
      </c>
      <c r="G26" s="99">
        <f>G25/F25</f>
        <v>1.3350144626566788E-2</v>
      </c>
      <c r="H26" s="99">
        <f>H25/F25</f>
        <v>1.8319365126455538E-2</v>
      </c>
      <c r="I26" s="99">
        <f>I25/F25</f>
        <v>2.3066083215901506E-2</v>
      </c>
      <c r="J26" s="99">
        <f>J25/F25</f>
        <v>5.9482311058369798E-2</v>
      </c>
      <c r="K26" s="99">
        <f>K25/F25</f>
        <v>2.2954832010680114E-2</v>
      </c>
      <c r="L26" s="99">
        <f>L25/F25</f>
        <v>3.7677074834977377E-2</v>
      </c>
      <c r="M26" s="99">
        <f>M25/F25</f>
        <v>1.0309278350515464E-2</v>
      </c>
      <c r="N26" s="99">
        <f>N25/F25</f>
        <v>3.8900838092412668E-2</v>
      </c>
      <c r="O26" s="99">
        <f>O25/F25</f>
        <v>6.4525699028406139E-3</v>
      </c>
      <c r="P26" s="99">
        <f>P25/F25</f>
        <v>0.12378550767633316</v>
      </c>
      <c r="Q26" s="99">
        <f>Q25/F25</f>
        <v>0.13465104205295558</v>
      </c>
      <c r="R26" s="99">
        <f>R25/F25</f>
        <v>0.38756211525624862</v>
      </c>
      <c r="S26" s="101">
        <f>S25/F25</f>
        <v>0.12348883779574278</v>
      </c>
      <c r="T26" s="163"/>
      <c r="U26" s="163"/>
      <c r="V26" s="163"/>
      <c r="W26" s="163"/>
      <c r="X26" s="163"/>
      <c r="Y26" s="163"/>
      <c r="Z26" s="163"/>
      <c r="AA26" s="163"/>
    </row>
    <row r="27" spans="2:27" s="261" customFormat="1" ht="21" customHeight="1">
      <c r="B27" s="409" t="s">
        <v>332</v>
      </c>
      <c r="C27" s="410"/>
      <c r="D27" s="262" t="s">
        <v>246</v>
      </c>
      <c r="E27" s="267"/>
      <c r="F27" s="264">
        <f t="shared" si="2"/>
        <v>26329</v>
      </c>
      <c r="G27" s="253">
        <v>346</v>
      </c>
      <c r="H27" s="253">
        <v>456</v>
      </c>
      <c r="I27" s="253">
        <v>577</v>
      </c>
      <c r="J27" s="253">
        <v>1481</v>
      </c>
      <c r="K27" s="253">
        <v>569</v>
      </c>
      <c r="L27" s="253">
        <v>928</v>
      </c>
      <c r="M27" s="253">
        <v>250</v>
      </c>
      <c r="N27" s="253">
        <v>997</v>
      </c>
      <c r="O27" s="253">
        <v>164</v>
      </c>
      <c r="P27" s="253">
        <v>3180</v>
      </c>
      <c r="Q27" s="253">
        <v>3184</v>
      </c>
      <c r="R27" s="265">
        <v>10083</v>
      </c>
      <c r="S27" s="266">
        <v>4114</v>
      </c>
      <c r="T27" s="163"/>
      <c r="U27" s="163"/>
      <c r="V27" s="163"/>
      <c r="W27" s="163"/>
      <c r="X27" s="163"/>
      <c r="Y27" s="163"/>
      <c r="Z27" s="163"/>
      <c r="AA27" s="163"/>
    </row>
    <row r="28" spans="2:27" s="261" customFormat="1" ht="21" customHeight="1">
      <c r="B28" s="411"/>
      <c r="C28" s="412"/>
      <c r="D28" s="262" t="s">
        <v>247</v>
      </c>
      <c r="E28" s="263"/>
      <c r="F28" s="99">
        <f t="shared" si="2"/>
        <v>1</v>
      </c>
      <c r="G28" s="99">
        <f>G27/F27</f>
        <v>1.3141403015686125E-2</v>
      </c>
      <c r="H28" s="99">
        <f>H27/F27</f>
        <v>1.7319305708534315E-2</v>
      </c>
      <c r="I28" s="99">
        <f>I27/F27</f>
        <v>2.1914998670667325E-2</v>
      </c>
      <c r="J28" s="99">
        <f>J27/F27</f>
        <v>5.6249762619165179E-2</v>
      </c>
      <c r="K28" s="99">
        <f>K27/F27</f>
        <v>2.1611151202096546E-2</v>
      </c>
      <c r="L28" s="99">
        <f>L27/F27</f>
        <v>3.5246306354210187E-2</v>
      </c>
      <c r="M28" s="99">
        <f>M27/F27</f>
        <v>9.4952333928367966E-3</v>
      </c>
      <c r="N28" s="99">
        <f>N27/F27</f>
        <v>3.7866990770633144E-2</v>
      </c>
      <c r="O28" s="99">
        <f>O27/F27</f>
        <v>6.2288731057009378E-3</v>
      </c>
      <c r="P28" s="99">
        <f>P27/F27</f>
        <v>0.12077936875688404</v>
      </c>
      <c r="Q28" s="99">
        <f>Q27/F27</f>
        <v>0.12093129249116943</v>
      </c>
      <c r="R28" s="99">
        <f>R27/F27</f>
        <v>0.38296175319989367</v>
      </c>
      <c r="S28" s="101">
        <f>S27/F27</f>
        <v>0.1562535607125223</v>
      </c>
      <c r="T28" s="163"/>
      <c r="U28" s="163"/>
      <c r="V28" s="163"/>
      <c r="W28" s="163"/>
      <c r="X28" s="163"/>
      <c r="Y28" s="163"/>
      <c r="Z28" s="163"/>
      <c r="AA28" s="163"/>
    </row>
    <row r="29" spans="2:27" s="261" customFormat="1" ht="21" customHeight="1">
      <c r="B29" s="409" t="s">
        <v>333</v>
      </c>
      <c r="C29" s="410"/>
      <c r="D29" s="262" t="s">
        <v>246</v>
      </c>
      <c r="E29" s="263"/>
      <c r="F29" s="264">
        <f t="shared" si="2"/>
        <v>29844</v>
      </c>
      <c r="G29" s="253">
        <v>394</v>
      </c>
      <c r="H29" s="253">
        <v>573</v>
      </c>
      <c r="I29" s="253">
        <v>706</v>
      </c>
      <c r="J29" s="253">
        <v>1729</v>
      </c>
      <c r="K29" s="253">
        <v>756</v>
      </c>
      <c r="L29" s="253">
        <v>1199</v>
      </c>
      <c r="M29" s="253">
        <v>329</v>
      </c>
      <c r="N29" s="253">
        <v>1152</v>
      </c>
      <c r="O29" s="253">
        <v>198</v>
      </c>
      <c r="P29" s="253">
        <v>3544</v>
      </c>
      <c r="Q29" s="253">
        <v>3784</v>
      </c>
      <c r="R29" s="265">
        <v>10796</v>
      </c>
      <c r="S29" s="266">
        <v>4684</v>
      </c>
      <c r="T29" s="163"/>
      <c r="U29" s="163"/>
      <c r="V29" s="163"/>
      <c r="W29" s="163"/>
      <c r="X29" s="163"/>
      <c r="Y29" s="163"/>
      <c r="Z29" s="163"/>
      <c r="AA29" s="163"/>
    </row>
    <row r="30" spans="2:27" s="261" customFormat="1" ht="21" customHeight="1">
      <c r="B30" s="411"/>
      <c r="C30" s="412"/>
      <c r="D30" s="262" t="s">
        <v>247</v>
      </c>
      <c r="E30" s="263"/>
      <c r="F30" s="99">
        <f t="shared" si="2"/>
        <v>1</v>
      </c>
      <c r="G30" s="99">
        <f>G29/F29</f>
        <v>1.3201983648304516E-2</v>
      </c>
      <c r="H30" s="99">
        <f>H29/F29</f>
        <v>1.9199839163650985E-2</v>
      </c>
      <c r="I30" s="99">
        <f>I29/F29</f>
        <v>2.3656346334271546E-2</v>
      </c>
      <c r="J30" s="99">
        <f>J29/F29</f>
        <v>5.7934593218067286E-2</v>
      </c>
      <c r="K30" s="99">
        <f>K29/F29</f>
        <v>2.5331724969843185E-2</v>
      </c>
      <c r="L30" s="99">
        <f>L29/F29</f>
        <v>4.0175579681007906E-2</v>
      </c>
      <c r="M30" s="99">
        <f>M29/F29</f>
        <v>1.1023991422061386E-2</v>
      </c>
      <c r="N30" s="99">
        <f>N29/F29</f>
        <v>3.8600723763570564E-2</v>
      </c>
      <c r="O30" s="99">
        <f>O29/F29</f>
        <v>6.6344993968636915E-3</v>
      </c>
      <c r="P30" s="99">
        <f>P29/F29</f>
        <v>0.11875083768931778</v>
      </c>
      <c r="Q30" s="99">
        <f>Q29/F29</f>
        <v>0.12679265514006166</v>
      </c>
      <c r="R30" s="99">
        <f>R29/F29</f>
        <v>0.36174775499262835</v>
      </c>
      <c r="S30" s="101">
        <f>S29/F29</f>
        <v>0.15694947058035116</v>
      </c>
      <c r="T30" s="163"/>
      <c r="U30" s="163"/>
      <c r="V30" s="163"/>
      <c r="W30" s="163"/>
      <c r="X30" s="163"/>
      <c r="Y30" s="163"/>
      <c r="Z30" s="163"/>
      <c r="AA30" s="163"/>
    </row>
    <row r="31" spans="2:27" s="261" customFormat="1" ht="21" customHeight="1">
      <c r="B31" s="409" t="s">
        <v>334</v>
      </c>
      <c r="C31" s="410"/>
      <c r="D31" s="262" t="s">
        <v>246</v>
      </c>
      <c r="E31" s="263"/>
      <c r="F31" s="264">
        <f t="shared" si="2"/>
        <v>31184</v>
      </c>
      <c r="G31" s="253">
        <v>409</v>
      </c>
      <c r="H31" s="253">
        <v>593</v>
      </c>
      <c r="I31" s="253">
        <v>723</v>
      </c>
      <c r="J31" s="253">
        <v>1781</v>
      </c>
      <c r="K31" s="253">
        <v>807</v>
      </c>
      <c r="L31" s="253">
        <v>1265</v>
      </c>
      <c r="M31" s="253">
        <v>361</v>
      </c>
      <c r="N31" s="253">
        <v>1186</v>
      </c>
      <c r="O31" s="253">
        <v>216</v>
      </c>
      <c r="P31" s="253">
        <v>3752</v>
      </c>
      <c r="Q31" s="253">
        <v>4009</v>
      </c>
      <c r="R31" s="265">
        <v>11184</v>
      </c>
      <c r="S31" s="266">
        <v>4898</v>
      </c>
      <c r="T31" s="163"/>
      <c r="U31" s="163"/>
      <c r="V31" s="163"/>
      <c r="W31" s="163"/>
      <c r="X31" s="163"/>
      <c r="Y31" s="163"/>
      <c r="Z31" s="163"/>
      <c r="AA31" s="163"/>
    </row>
    <row r="32" spans="2:27" s="261" customFormat="1" ht="21" customHeight="1">
      <c r="B32" s="413"/>
      <c r="C32" s="414"/>
      <c r="D32" s="268" t="s">
        <v>247</v>
      </c>
      <c r="E32" s="269"/>
      <c r="F32" s="270">
        <f t="shared" si="2"/>
        <v>0.99999999999999989</v>
      </c>
      <c r="G32" s="270">
        <f>G31/F31</f>
        <v>1.3115700359158542E-2</v>
      </c>
      <c r="H32" s="270">
        <f>H31/F31</f>
        <v>1.9016162134427913E-2</v>
      </c>
      <c r="I32" s="270">
        <f>I31/F31</f>
        <v>2.318496664956388E-2</v>
      </c>
      <c r="J32" s="270">
        <f>J31/F31</f>
        <v>5.7112621857362753E-2</v>
      </c>
      <c r="K32" s="270">
        <f>K31/F31</f>
        <v>2.5878655720882503E-2</v>
      </c>
      <c r="L32" s="270">
        <f>L31/F31</f>
        <v>4.0565674704976913E-2</v>
      </c>
      <c r="M32" s="270">
        <f>M31/F31</f>
        <v>1.1576449461262186E-2</v>
      </c>
      <c r="N32" s="270">
        <f>N31/F31</f>
        <v>3.8032324268855826E-2</v>
      </c>
      <c r="O32" s="270">
        <f>O31/F31</f>
        <v>6.926629040533607E-3</v>
      </c>
      <c r="P32" s="270">
        <f>P31/F31</f>
        <v>0.12031811185223192</v>
      </c>
      <c r="Q32" s="270">
        <f>Q31/F31</f>
        <v>0.12855951770138532</v>
      </c>
      <c r="R32" s="270">
        <f>R31/F31</f>
        <v>0.35864545920985119</v>
      </c>
      <c r="S32" s="271">
        <f>S31/F31</f>
        <v>0.15706772703950744</v>
      </c>
      <c r="T32" s="163"/>
      <c r="U32" s="163"/>
      <c r="V32" s="163"/>
      <c r="W32" s="163"/>
      <c r="X32" s="163"/>
      <c r="Y32" s="163"/>
      <c r="Z32" s="163"/>
      <c r="AA32" s="163"/>
    </row>
    <row r="33" spans="2:27" s="261" customFormat="1" ht="19.5" customHeight="1">
      <c r="B33" s="261" t="s">
        <v>248</v>
      </c>
      <c r="C33" s="272"/>
      <c r="G33" s="165"/>
      <c r="H33" s="165"/>
      <c r="I33" s="165"/>
      <c r="J33" s="163"/>
      <c r="K33" s="163"/>
      <c r="L33" s="163"/>
      <c r="M33" s="163"/>
      <c r="N33" s="163"/>
      <c r="O33" s="163"/>
      <c r="P33" s="163"/>
      <c r="Q33" s="163"/>
      <c r="R33" s="163"/>
      <c r="S33" s="163" t="s">
        <v>269</v>
      </c>
      <c r="T33" s="163"/>
      <c r="U33" s="163"/>
      <c r="V33" s="163"/>
      <c r="W33" s="163"/>
      <c r="X33" s="163"/>
      <c r="Y33" s="163"/>
      <c r="Z33" s="163"/>
      <c r="AA33" s="163"/>
    </row>
    <row r="34" spans="2:27" s="261" customFormat="1" ht="18.75" customHeight="1">
      <c r="B34" s="261" t="s">
        <v>249</v>
      </c>
      <c r="G34" s="165"/>
      <c r="H34" s="165"/>
      <c r="I34" s="165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</row>
    <row r="35" spans="2:27" s="261" customFormat="1" ht="18.75" customHeight="1">
      <c r="C35" s="273" t="s">
        <v>250</v>
      </c>
      <c r="G35" s="165"/>
      <c r="H35" s="165"/>
      <c r="I35" s="165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</row>
    <row r="36" spans="2:27" s="261" customFormat="1" ht="15" customHeight="1">
      <c r="B36" s="415" t="s">
        <v>251</v>
      </c>
      <c r="C36" s="416"/>
      <c r="D36" s="416"/>
      <c r="E36" s="416"/>
      <c r="F36" s="309" t="s">
        <v>252</v>
      </c>
      <c r="G36" s="309" t="s">
        <v>253</v>
      </c>
      <c r="H36" s="309" t="s">
        <v>254</v>
      </c>
      <c r="I36" s="309" t="s">
        <v>255</v>
      </c>
      <c r="J36" s="309" t="s">
        <v>256</v>
      </c>
      <c r="K36" s="309" t="s">
        <v>257</v>
      </c>
      <c r="L36" s="309" t="s">
        <v>258</v>
      </c>
      <c r="M36" s="309" t="s">
        <v>259</v>
      </c>
      <c r="N36" s="309" t="s">
        <v>260</v>
      </c>
      <c r="O36" s="309" t="s">
        <v>261</v>
      </c>
      <c r="P36" s="309" t="s">
        <v>262</v>
      </c>
      <c r="Q36" s="309" t="s">
        <v>263</v>
      </c>
      <c r="R36" s="399" t="s">
        <v>3</v>
      </c>
      <c r="S36" s="163"/>
      <c r="T36" s="163"/>
      <c r="U36" s="163"/>
      <c r="V36" s="163"/>
      <c r="W36" s="163"/>
      <c r="X36" s="163"/>
      <c r="Y36" s="163"/>
      <c r="Z36" s="163"/>
      <c r="AA36" s="163"/>
    </row>
    <row r="37" spans="2:27" ht="15" customHeight="1">
      <c r="B37" s="417" t="s">
        <v>264</v>
      </c>
      <c r="C37" s="418"/>
      <c r="D37" s="418"/>
      <c r="E37" s="418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400"/>
      <c r="S37" s="240"/>
      <c r="T37" s="240"/>
      <c r="U37" s="240"/>
      <c r="V37" s="240"/>
      <c r="W37" s="240"/>
      <c r="X37" s="240"/>
      <c r="Y37" s="240"/>
      <c r="Z37" s="240"/>
      <c r="AA37" s="240"/>
    </row>
    <row r="38" spans="2:27" ht="21" customHeight="1">
      <c r="B38" s="274"/>
      <c r="C38" s="394" t="s">
        <v>330</v>
      </c>
      <c r="D38" s="394"/>
      <c r="E38" s="275"/>
      <c r="F38" s="276">
        <v>7345</v>
      </c>
      <c r="G38" s="276">
        <v>7472</v>
      </c>
      <c r="H38" s="276">
        <v>6750</v>
      </c>
      <c r="I38" s="276">
        <v>6406</v>
      </c>
      <c r="J38" s="276">
        <v>6342</v>
      </c>
      <c r="K38" s="276">
        <v>7058</v>
      </c>
      <c r="L38" s="276">
        <v>6971</v>
      </c>
      <c r="M38" s="276">
        <v>7092</v>
      </c>
      <c r="N38" s="276">
        <v>6922</v>
      </c>
      <c r="O38" s="276">
        <v>6794</v>
      </c>
      <c r="P38" s="276">
        <v>10942</v>
      </c>
      <c r="Q38" s="276">
        <v>6687</v>
      </c>
      <c r="R38" s="277">
        <f>SUM(F38:Q38)</f>
        <v>86781</v>
      </c>
    </row>
    <row r="39" spans="2:27" ht="21" customHeight="1">
      <c r="B39" s="278"/>
      <c r="C39" s="394" t="s">
        <v>335</v>
      </c>
      <c r="D39" s="394"/>
      <c r="E39" s="251"/>
      <c r="F39" s="279">
        <v>7593</v>
      </c>
      <c r="G39" s="279">
        <v>9766</v>
      </c>
      <c r="H39" s="279">
        <v>8962</v>
      </c>
      <c r="I39" s="279">
        <v>6692</v>
      </c>
      <c r="J39" s="279">
        <v>6157</v>
      </c>
      <c r="K39" s="279">
        <v>7254</v>
      </c>
      <c r="L39" s="279">
        <v>12128</v>
      </c>
      <c r="M39" s="279">
        <v>5254</v>
      </c>
      <c r="N39" s="279">
        <v>8693</v>
      </c>
      <c r="O39" s="279">
        <v>8075</v>
      </c>
      <c r="P39" s="279">
        <v>7972</v>
      </c>
      <c r="Q39" s="279">
        <v>8594</v>
      </c>
      <c r="R39" s="280">
        <f>SUM(F39:Q39)</f>
        <v>97140</v>
      </c>
    </row>
    <row r="40" spans="2:27" ht="21" customHeight="1">
      <c r="B40" s="281"/>
      <c r="C40" s="394" t="s">
        <v>336</v>
      </c>
      <c r="D40" s="394"/>
      <c r="E40" s="275"/>
      <c r="F40" s="282">
        <v>7669</v>
      </c>
      <c r="G40" s="282">
        <v>8612</v>
      </c>
      <c r="H40" s="282">
        <v>22120</v>
      </c>
      <c r="I40" s="282">
        <v>6546</v>
      </c>
      <c r="J40" s="282">
        <v>7926</v>
      </c>
      <c r="K40" s="282">
        <v>9593</v>
      </c>
      <c r="L40" s="282">
        <v>12099</v>
      </c>
      <c r="M40" s="282">
        <v>7118</v>
      </c>
      <c r="N40" s="282">
        <v>9254</v>
      </c>
      <c r="O40" s="282">
        <v>7250</v>
      </c>
      <c r="P40" s="282">
        <v>12354</v>
      </c>
      <c r="Q40" s="282">
        <v>8184</v>
      </c>
      <c r="R40" s="266">
        <f>SUM(F40:Q40)</f>
        <v>118725</v>
      </c>
    </row>
    <row r="41" spans="2:27" ht="21" customHeight="1">
      <c r="B41" s="274"/>
      <c r="C41" s="394" t="s">
        <v>337</v>
      </c>
      <c r="D41" s="394"/>
      <c r="E41" s="275"/>
      <c r="F41" s="276">
        <v>7100</v>
      </c>
      <c r="G41" s="276">
        <v>16935</v>
      </c>
      <c r="H41" s="276">
        <v>7949</v>
      </c>
      <c r="I41" s="276">
        <v>6608</v>
      </c>
      <c r="J41" s="276">
        <v>7001</v>
      </c>
      <c r="K41" s="276">
        <v>5490</v>
      </c>
      <c r="L41" s="276">
        <v>12552</v>
      </c>
      <c r="M41" s="276">
        <v>7235</v>
      </c>
      <c r="N41" s="276">
        <v>7740</v>
      </c>
      <c r="O41" s="276">
        <v>8926</v>
      </c>
      <c r="P41" s="276">
        <v>11643</v>
      </c>
      <c r="Q41" s="276">
        <v>8222</v>
      </c>
      <c r="R41" s="266">
        <f t="shared" ref="R41:R42" si="3">SUM(F41:Q41)</f>
        <v>107401</v>
      </c>
    </row>
    <row r="42" spans="2:27" ht="21" customHeight="1">
      <c r="B42" s="283"/>
      <c r="C42" s="395" t="s">
        <v>338</v>
      </c>
      <c r="D42" s="395"/>
      <c r="E42" s="256"/>
      <c r="F42" s="284">
        <v>6576</v>
      </c>
      <c r="G42" s="284">
        <v>8282</v>
      </c>
      <c r="H42" s="284">
        <v>13754</v>
      </c>
      <c r="I42" s="284">
        <v>7866</v>
      </c>
      <c r="J42" s="284">
        <v>7753</v>
      </c>
      <c r="K42" s="284">
        <v>6714</v>
      </c>
      <c r="L42" s="284">
        <v>12360</v>
      </c>
      <c r="M42" s="284">
        <v>6034</v>
      </c>
      <c r="N42" s="284">
        <v>8170</v>
      </c>
      <c r="O42" s="284">
        <v>8707</v>
      </c>
      <c r="P42" s="284">
        <v>10732</v>
      </c>
      <c r="Q42" s="284">
        <v>8418</v>
      </c>
      <c r="R42" s="285">
        <f t="shared" si="3"/>
        <v>105366</v>
      </c>
    </row>
    <row r="43" spans="2:27" ht="21" customHeight="1">
      <c r="R43" s="163" t="s">
        <v>270</v>
      </c>
    </row>
  </sheetData>
  <mergeCells count="79">
    <mergeCell ref="P2:R2"/>
    <mergeCell ref="B3:E7"/>
    <mergeCell ref="F3:G3"/>
    <mergeCell ref="I3:K3"/>
    <mergeCell ref="L3:M3"/>
    <mergeCell ref="N3:O3"/>
    <mergeCell ref="R3:R7"/>
    <mergeCell ref="F4:G4"/>
    <mergeCell ref="I4:I7"/>
    <mergeCell ref="J4:J7"/>
    <mergeCell ref="K4:K7"/>
    <mergeCell ref="L4:L5"/>
    <mergeCell ref="N4:N5"/>
    <mergeCell ref="P4:P5"/>
    <mergeCell ref="Q4:Q5"/>
    <mergeCell ref="B8:D8"/>
    <mergeCell ref="F8:G8"/>
    <mergeCell ref="B9:D9"/>
    <mergeCell ref="F9:G9"/>
    <mergeCell ref="F5:G5"/>
    <mergeCell ref="F6:G6"/>
    <mergeCell ref="F7:G7"/>
    <mergeCell ref="B10:D10"/>
    <mergeCell ref="F10:G10"/>
    <mergeCell ref="B11:D11"/>
    <mergeCell ref="F11:G11"/>
    <mergeCell ref="B12:D12"/>
    <mergeCell ref="F12:G12"/>
    <mergeCell ref="B13:D13"/>
    <mergeCell ref="F13:G13"/>
    <mergeCell ref="B14:D14"/>
    <mergeCell ref="F14:G14"/>
    <mergeCell ref="B15:D15"/>
    <mergeCell ref="F15:G15"/>
    <mergeCell ref="B16:D16"/>
    <mergeCell ref="F16:G16"/>
    <mergeCell ref="L21:L22"/>
    <mergeCell ref="M21:M22"/>
    <mergeCell ref="N21:N22"/>
    <mergeCell ref="B17:D17"/>
    <mergeCell ref="F17:G17"/>
    <mergeCell ref="B21:E21"/>
    <mergeCell ref="F21:F22"/>
    <mergeCell ref="G21:G22"/>
    <mergeCell ref="H21:H22"/>
    <mergeCell ref="B22:E22"/>
    <mergeCell ref="B23:C24"/>
    <mergeCell ref="I21:I22"/>
    <mergeCell ref="J21:J22"/>
    <mergeCell ref="K21:K22"/>
    <mergeCell ref="L36:L37"/>
    <mergeCell ref="B25:C26"/>
    <mergeCell ref="B27:C28"/>
    <mergeCell ref="B29:C30"/>
    <mergeCell ref="B31:C32"/>
    <mergeCell ref="B36:E36"/>
    <mergeCell ref="F36:F37"/>
    <mergeCell ref="B37:E37"/>
    <mergeCell ref="G36:G37"/>
    <mergeCell ref="H36:H37"/>
    <mergeCell ref="I36:I37"/>
    <mergeCell ref="J36:J37"/>
    <mergeCell ref="K36:K37"/>
    <mergeCell ref="S21:S22"/>
    <mergeCell ref="M36:M37"/>
    <mergeCell ref="N36:N37"/>
    <mergeCell ref="O36:O37"/>
    <mergeCell ref="P36:P37"/>
    <mergeCell ref="Q36:Q37"/>
    <mergeCell ref="R36:R37"/>
    <mergeCell ref="O21:O22"/>
    <mergeCell ref="P21:P22"/>
    <mergeCell ref="Q21:Q22"/>
    <mergeCell ref="R21:R22"/>
    <mergeCell ref="C38:D38"/>
    <mergeCell ref="C39:D39"/>
    <mergeCell ref="C40:D40"/>
    <mergeCell ref="C41:D41"/>
    <mergeCell ref="C42:D42"/>
  </mergeCells>
  <phoneticPr fontId="9"/>
  <pageMargins left="0.43307086614173229" right="0.39370078740157483" top="0.59055118110236227" bottom="0.59055118110236227" header="0.31496062992125984" footer="0.31496062992125984"/>
  <pageSetup paperSize="9" scale="91" firstPageNumber="164" orientation="portrait" useFirstPageNumber="1" r:id="rId1"/>
  <headerFooter alignWithMargins="0">
    <oddHeader>&amp;L&amp;10教　　育</oddHeader>
    <oddFooter>&amp;C－&amp;P－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48"/>
  <sheetViews>
    <sheetView view="pageBreakPreview" zoomScaleNormal="100" zoomScaleSheetLayoutView="100" workbookViewId="0">
      <selection activeCell="J32" sqref="J32"/>
    </sheetView>
  </sheetViews>
  <sheetFormatPr defaultRowHeight="14.25"/>
  <cols>
    <col min="1" max="1" width="9.25" customWidth="1"/>
    <col min="9" max="9" width="10.875" customWidth="1"/>
    <col min="10" max="10" width="12.625" customWidth="1"/>
    <col min="11" max="11" width="12.125" customWidth="1"/>
    <col min="12" max="12" width="7.625" customWidth="1"/>
    <col min="13" max="13" width="7" customWidth="1"/>
    <col min="14" max="14" width="4.125" customWidth="1"/>
    <col min="15" max="15" width="5.25" customWidth="1"/>
  </cols>
  <sheetData>
    <row r="1" spans="1:15">
      <c r="A1" t="s">
        <v>357</v>
      </c>
      <c r="N1" s="5"/>
      <c r="O1" s="3"/>
    </row>
    <row r="2" spans="1:15">
      <c r="J2" s="6" t="s">
        <v>45</v>
      </c>
      <c r="K2" s="88">
        <v>374</v>
      </c>
      <c r="L2" s="15">
        <f>+K2/K10</f>
        <v>0.89473684210526316</v>
      </c>
      <c r="M2" s="8" t="s">
        <v>47</v>
      </c>
      <c r="N2" s="7">
        <v>409</v>
      </c>
      <c r="O2" s="15">
        <f>+N2/N10</f>
        <v>0.97846889952153115</v>
      </c>
    </row>
    <row r="3" spans="1:15">
      <c r="J3" s="6" t="s">
        <v>46</v>
      </c>
      <c r="K3" s="88">
        <v>14</v>
      </c>
      <c r="L3" s="15">
        <f>+K3/K10</f>
        <v>3.3492822966507178E-2</v>
      </c>
      <c r="M3" s="6" t="s">
        <v>59</v>
      </c>
      <c r="N3" s="90">
        <v>8</v>
      </c>
      <c r="O3" s="15">
        <f>+N3/N10</f>
        <v>1.9138755980861243E-2</v>
      </c>
    </row>
    <row r="4" spans="1:15">
      <c r="J4" s="6" t="s">
        <v>49</v>
      </c>
      <c r="K4" s="88">
        <v>2</v>
      </c>
      <c r="L4" s="15">
        <f>+K4/K10</f>
        <v>4.7846889952153108E-3</v>
      </c>
      <c r="M4" s="8" t="s">
        <v>58</v>
      </c>
      <c r="N4" s="90">
        <v>0</v>
      </c>
      <c r="O4" s="15">
        <f>+N4/N10</f>
        <v>0</v>
      </c>
    </row>
    <row r="5" spans="1:15">
      <c r="J5" s="6" t="s">
        <v>67</v>
      </c>
      <c r="K5" s="88">
        <v>7</v>
      </c>
      <c r="L5" s="15">
        <f>+K5/K10</f>
        <v>1.6746411483253589E-2</v>
      </c>
      <c r="M5" s="8"/>
      <c r="N5" s="12"/>
      <c r="O5" s="15"/>
    </row>
    <row r="6" spans="1:15">
      <c r="J6" s="6" t="s">
        <v>59</v>
      </c>
      <c r="K6" s="88">
        <v>8</v>
      </c>
      <c r="L6" s="15">
        <f>+K6/K10</f>
        <v>1.9138755980861243E-2</v>
      </c>
      <c r="M6" s="10" t="s">
        <v>48</v>
      </c>
      <c r="N6" s="91">
        <v>0</v>
      </c>
      <c r="O6" s="16">
        <f>+N6/N10</f>
        <v>0</v>
      </c>
    </row>
    <row r="7" spans="1:15">
      <c r="J7" s="8" t="s">
        <v>58</v>
      </c>
      <c r="K7" s="92">
        <v>0</v>
      </c>
      <c r="L7" s="15">
        <f>+K7/K10</f>
        <v>0</v>
      </c>
      <c r="M7" s="8" t="s">
        <v>354</v>
      </c>
      <c r="N7" s="12">
        <v>1</v>
      </c>
      <c r="O7" s="3"/>
    </row>
    <row r="8" spans="1:15">
      <c r="J8" s="10" t="s">
        <v>48</v>
      </c>
      <c r="K8" s="88">
        <v>0</v>
      </c>
      <c r="L8" s="15">
        <f>+K8/K10</f>
        <v>0</v>
      </c>
      <c r="M8" s="8"/>
      <c r="N8" s="13"/>
    </row>
    <row r="9" spans="1:15">
      <c r="J9" s="8" t="s">
        <v>69</v>
      </c>
      <c r="K9" s="89">
        <v>13</v>
      </c>
      <c r="L9" s="15">
        <f>+K9/K10</f>
        <v>3.1100478468899521E-2</v>
      </c>
      <c r="M9" s="8"/>
      <c r="N9" s="8"/>
    </row>
    <row r="10" spans="1:15">
      <c r="J10" s="8" t="s">
        <v>60</v>
      </c>
      <c r="K10" s="9">
        <f>SUM(K2:K9)</f>
        <v>418</v>
      </c>
      <c r="L10" s="15">
        <f>SUM(L2:L9)</f>
        <v>1</v>
      </c>
      <c r="N10" s="14">
        <f>SUM(N2:N9)</f>
        <v>418</v>
      </c>
      <c r="O10" s="15">
        <f>SUM(O2:O9)</f>
        <v>0.99760765550239239</v>
      </c>
    </row>
    <row r="11" spans="1:15">
      <c r="N11" s="1"/>
      <c r="O11" s="3"/>
    </row>
    <row r="12" spans="1:15">
      <c r="N12" s="4"/>
      <c r="O12" s="3"/>
    </row>
    <row r="16" spans="1:15">
      <c r="J16" s="19"/>
    </row>
    <row r="17" spans="1:13">
      <c r="M17" s="11"/>
    </row>
    <row r="30" spans="1:13">
      <c r="A30" t="s">
        <v>358</v>
      </c>
    </row>
    <row r="31" spans="1:13">
      <c r="J31" t="s">
        <v>33</v>
      </c>
      <c r="K31" s="17">
        <v>409</v>
      </c>
      <c r="L31" s="21">
        <f>K31/K44</f>
        <v>1.3115700359158542E-2</v>
      </c>
    </row>
    <row r="32" spans="1:13">
      <c r="J32" t="s">
        <v>34</v>
      </c>
      <c r="K32" s="17">
        <v>593</v>
      </c>
      <c r="L32" s="21">
        <f>K32/K44</f>
        <v>1.9016162134427913E-2</v>
      </c>
    </row>
    <row r="33" spans="10:12">
      <c r="J33" t="s">
        <v>35</v>
      </c>
      <c r="K33" s="17">
        <v>723</v>
      </c>
      <c r="L33" s="21">
        <f>K33/K44</f>
        <v>2.318496664956388E-2</v>
      </c>
    </row>
    <row r="34" spans="10:12">
      <c r="J34" t="s">
        <v>36</v>
      </c>
      <c r="K34" s="17">
        <v>1781</v>
      </c>
      <c r="L34" s="21">
        <f>K34/K44</f>
        <v>5.7112621857362753E-2</v>
      </c>
    </row>
    <row r="35" spans="10:12">
      <c r="J35" t="s">
        <v>37</v>
      </c>
      <c r="K35" s="17">
        <v>807</v>
      </c>
      <c r="L35" s="21">
        <f>K35/K44</f>
        <v>2.5878655720882503E-2</v>
      </c>
    </row>
    <row r="36" spans="10:12">
      <c r="J36" t="s">
        <v>38</v>
      </c>
      <c r="K36" s="17">
        <v>1265</v>
      </c>
      <c r="L36" s="21">
        <f>K36/K44</f>
        <v>4.0565674704976913E-2</v>
      </c>
    </row>
    <row r="37" spans="10:12" ht="14.25" customHeight="1">
      <c r="J37" t="s">
        <v>39</v>
      </c>
      <c r="K37" s="17">
        <v>361</v>
      </c>
      <c r="L37" s="21">
        <f>K37/K44</f>
        <v>1.1576449461262186E-2</v>
      </c>
    </row>
    <row r="38" spans="10:12" ht="14.25" customHeight="1">
      <c r="J38" t="s">
        <v>40</v>
      </c>
      <c r="K38" s="17">
        <v>1186</v>
      </c>
      <c r="L38" s="21">
        <f>K38/K44</f>
        <v>3.8032324268855826E-2</v>
      </c>
    </row>
    <row r="39" spans="10:12">
      <c r="J39" t="s">
        <v>41</v>
      </c>
      <c r="K39" s="17">
        <v>216</v>
      </c>
      <c r="L39" s="21">
        <f>K39/K44</f>
        <v>6.926629040533607E-3</v>
      </c>
    </row>
    <row r="40" spans="10:12">
      <c r="J40" t="s">
        <v>42</v>
      </c>
      <c r="K40" s="17">
        <v>3752</v>
      </c>
      <c r="L40" s="21">
        <f>K40/K44</f>
        <v>0.12031811185223192</v>
      </c>
    </row>
    <row r="41" spans="10:12">
      <c r="J41" t="s">
        <v>43</v>
      </c>
      <c r="K41" s="17">
        <v>4009</v>
      </c>
      <c r="L41" s="21">
        <f>K41/K44</f>
        <v>0.12855951770138532</v>
      </c>
    </row>
    <row r="42" spans="10:12">
      <c r="J42" t="s">
        <v>44</v>
      </c>
      <c r="K42" s="17">
        <v>11184</v>
      </c>
      <c r="L42" s="21">
        <f>K42/K44</f>
        <v>0.35864545920985119</v>
      </c>
    </row>
    <row r="43" spans="10:12">
      <c r="J43" t="s">
        <v>70</v>
      </c>
      <c r="K43" s="18">
        <v>4898</v>
      </c>
      <c r="L43" s="21">
        <f>K43/K44</f>
        <v>0.15706772703950744</v>
      </c>
    </row>
    <row r="44" spans="10:12">
      <c r="K44" s="18">
        <f>SUM(K31:K43)</f>
        <v>31184</v>
      </c>
    </row>
    <row r="47" spans="10:12">
      <c r="J47" s="19"/>
    </row>
    <row r="48" spans="10:12">
      <c r="J48" s="19"/>
    </row>
  </sheetData>
  <phoneticPr fontId="9"/>
  <pageMargins left="0.59055118110236227" right="0.59055118110236227" top="0.59055118110236227" bottom="0.59055118110236227" header="0.31496062992125984" footer="0.31496062992125984"/>
  <pageSetup paperSize="9" scale="95" firstPageNumber="154" orientation="portrait" useFirstPageNumber="1" r:id="rId1"/>
  <headerFooter alignWithMargins="0">
    <oddHeader>&amp;L&amp;10教　　育</oddHeader>
    <oddFooter>&amp;C－&amp;P－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8"/>
  <sheetViews>
    <sheetView zoomScaleNormal="100" workbookViewId="0">
      <pane xSplit="1" ySplit="4" topLeftCell="B5" activePane="bottomRight" state="frozen"/>
      <selection activeCell="J32" sqref="J32"/>
      <selection pane="topRight" activeCell="J32" sqref="J32"/>
      <selection pane="bottomLeft" activeCell="J32" sqref="J32"/>
      <selection pane="bottomRight" activeCell="J32" sqref="J32"/>
    </sheetView>
  </sheetViews>
  <sheetFormatPr defaultColWidth="8.625" defaultRowHeight="21" customHeight="1"/>
  <cols>
    <col min="1" max="1" width="9" style="103" customWidth="1"/>
    <col min="2" max="3" width="8.125" style="103" customWidth="1"/>
    <col min="4" max="25" width="8.5" style="103" customWidth="1"/>
    <col min="26" max="16384" width="8.625" style="103"/>
  </cols>
  <sheetData>
    <row r="1" spans="1:63" s="102" customFormat="1" ht="27" customHeight="1">
      <c r="A1" s="102" t="s">
        <v>61</v>
      </c>
    </row>
    <row r="2" spans="1:63" ht="21" customHeight="1">
      <c r="J2" s="71" t="s">
        <v>275</v>
      </c>
    </row>
    <row r="3" spans="1:63" ht="17.25" customHeight="1">
      <c r="A3" s="291" t="s">
        <v>5</v>
      </c>
      <c r="B3" s="293" t="s">
        <v>12</v>
      </c>
      <c r="C3" s="286" t="s">
        <v>51</v>
      </c>
      <c r="D3" s="286"/>
      <c r="E3" s="286"/>
      <c r="F3" s="286" t="s">
        <v>1</v>
      </c>
      <c r="G3" s="104" t="s">
        <v>52</v>
      </c>
      <c r="H3" s="286" t="s">
        <v>65</v>
      </c>
      <c r="I3" s="286"/>
      <c r="J3" s="287"/>
      <c r="BJ3" s="105"/>
    </row>
    <row r="4" spans="1:63" ht="17.25" customHeight="1">
      <c r="A4" s="292"/>
      <c r="B4" s="294"/>
      <c r="C4" s="106" t="s">
        <v>2</v>
      </c>
      <c r="D4" s="106" t="s">
        <v>0</v>
      </c>
      <c r="E4" s="106" t="s">
        <v>3</v>
      </c>
      <c r="F4" s="295"/>
      <c r="G4" s="107" t="s">
        <v>13</v>
      </c>
      <c r="H4" s="106" t="s">
        <v>2</v>
      </c>
      <c r="I4" s="106" t="s">
        <v>0</v>
      </c>
      <c r="J4" s="108" t="s">
        <v>3</v>
      </c>
    </row>
    <row r="5" spans="1:63" ht="20.25" customHeight="1">
      <c r="A5" s="288" t="s">
        <v>276</v>
      </c>
      <c r="B5" s="109" t="s">
        <v>16</v>
      </c>
      <c r="C5" s="110">
        <v>45</v>
      </c>
      <c r="D5" s="110">
        <v>45</v>
      </c>
      <c r="E5" s="110">
        <f t="shared" ref="E5:F38" si="0">SUM(C5:D5)</f>
        <v>90</v>
      </c>
      <c r="F5" s="110">
        <v>3</v>
      </c>
      <c r="G5" s="63">
        <f t="shared" ref="G5:G39" si="1">+E5/F5</f>
        <v>30</v>
      </c>
      <c r="H5" s="110">
        <v>0</v>
      </c>
      <c r="I5" s="110">
        <v>4</v>
      </c>
      <c r="J5" s="111">
        <f>SUM(H5:I5)</f>
        <v>4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112"/>
      <c r="BE5" s="112"/>
      <c r="BF5" s="112"/>
      <c r="BG5" s="112"/>
      <c r="BH5" s="112"/>
      <c r="BI5" s="112"/>
      <c r="BJ5" s="112"/>
    </row>
    <row r="6" spans="1:63" ht="20.25" customHeight="1">
      <c r="A6" s="288"/>
      <c r="B6" s="109" t="s">
        <v>17</v>
      </c>
      <c r="C6" s="110">
        <v>62</v>
      </c>
      <c r="D6" s="110">
        <v>45</v>
      </c>
      <c r="E6" s="110">
        <f t="shared" si="0"/>
        <v>107</v>
      </c>
      <c r="F6" s="110">
        <v>4</v>
      </c>
      <c r="G6" s="63">
        <f t="shared" si="1"/>
        <v>26.75</v>
      </c>
      <c r="H6" s="110">
        <v>0</v>
      </c>
      <c r="I6" s="110">
        <v>3</v>
      </c>
      <c r="J6" s="111">
        <f t="shared" ref="J6:J39" si="2">SUM(H6:I6)</f>
        <v>3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112"/>
      <c r="BE6" s="112"/>
      <c r="BF6" s="112"/>
      <c r="BG6" s="112"/>
      <c r="BH6" s="112"/>
      <c r="BI6" s="112"/>
      <c r="BJ6" s="112"/>
    </row>
    <row r="7" spans="1:63" ht="20.25" customHeight="1">
      <c r="A7" s="288"/>
      <c r="B7" s="109" t="s">
        <v>14</v>
      </c>
      <c r="C7" s="110">
        <v>54</v>
      </c>
      <c r="D7" s="110">
        <v>42</v>
      </c>
      <c r="E7" s="110">
        <f t="shared" si="0"/>
        <v>96</v>
      </c>
      <c r="F7" s="110">
        <v>3</v>
      </c>
      <c r="G7" s="63">
        <f t="shared" si="1"/>
        <v>32</v>
      </c>
      <c r="H7" s="110">
        <v>0</v>
      </c>
      <c r="I7" s="110">
        <v>4</v>
      </c>
      <c r="J7" s="111">
        <f t="shared" si="2"/>
        <v>4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112"/>
      <c r="BE7" s="112"/>
      <c r="BF7" s="112"/>
      <c r="BG7" s="112"/>
      <c r="BH7" s="112"/>
      <c r="BI7" s="112"/>
      <c r="BJ7" s="112"/>
    </row>
    <row r="8" spans="1:63" ht="20.25" customHeight="1">
      <c r="A8" s="288"/>
      <c r="B8" s="109" t="s">
        <v>15</v>
      </c>
      <c r="C8" s="110">
        <v>33</v>
      </c>
      <c r="D8" s="110">
        <v>23</v>
      </c>
      <c r="E8" s="110">
        <f t="shared" si="0"/>
        <v>56</v>
      </c>
      <c r="F8" s="110">
        <v>2</v>
      </c>
      <c r="G8" s="63">
        <f t="shared" si="1"/>
        <v>28</v>
      </c>
      <c r="H8" s="110">
        <v>0</v>
      </c>
      <c r="I8" s="110">
        <v>3</v>
      </c>
      <c r="J8" s="111">
        <f t="shared" si="2"/>
        <v>3</v>
      </c>
      <c r="K8" s="113"/>
      <c r="L8" s="113"/>
      <c r="M8" s="113"/>
      <c r="N8" s="113"/>
      <c r="O8" s="113"/>
      <c r="P8" s="114"/>
      <c r="Q8" s="114"/>
      <c r="R8" s="114"/>
      <c r="S8" s="114"/>
      <c r="T8" s="114"/>
    </row>
    <row r="9" spans="1:63" ht="20.25" customHeight="1">
      <c r="A9" s="289"/>
      <c r="B9" s="115" t="s">
        <v>4</v>
      </c>
      <c r="C9" s="110">
        <f>SUM(C5:C8)</f>
        <v>194</v>
      </c>
      <c r="D9" s="110">
        <f>SUM(D5:D8)</f>
        <v>155</v>
      </c>
      <c r="E9" s="110">
        <f t="shared" si="0"/>
        <v>349</v>
      </c>
      <c r="F9" s="110">
        <f>SUM(F5:F8)</f>
        <v>12</v>
      </c>
      <c r="G9" s="63">
        <f>+E9/F9</f>
        <v>29.083333333333332</v>
      </c>
      <c r="H9" s="110">
        <f>SUM(H5:H8)</f>
        <v>0</v>
      </c>
      <c r="I9" s="110">
        <f>SUM(I5:I8)</f>
        <v>14</v>
      </c>
      <c r="J9" s="111">
        <f t="shared" si="2"/>
        <v>14</v>
      </c>
      <c r="K9" s="114"/>
      <c r="L9" s="114"/>
      <c r="M9" s="114"/>
      <c r="N9" s="114"/>
      <c r="O9" s="114"/>
      <c r="P9" s="114"/>
      <c r="Q9" s="114"/>
      <c r="R9" s="114"/>
      <c r="S9" s="114"/>
      <c r="T9" s="114"/>
    </row>
    <row r="10" spans="1:63" ht="20.25" customHeight="1">
      <c r="A10" s="288" t="s">
        <v>277</v>
      </c>
      <c r="B10" s="115" t="s">
        <v>16</v>
      </c>
      <c r="C10" s="116">
        <v>45</v>
      </c>
      <c r="D10" s="116">
        <v>31</v>
      </c>
      <c r="E10" s="116">
        <f t="shared" si="0"/>
        <v>76</v>
      </c>
      <c r="F10" s="116">
        <v>3</v>
      </c>
      <c r="G10" s="62">
        <f>+E10/F10</f>
        <v>25.333333333333332</v>
      </c>
      <c r="H10" s="116">
        <v>0</v>
      </c>
      <c r="I10" s="116">
        <v>4</v>
      </c>
      <c r="J10" s="117">
        <f t="shared" si="2"/>
        <v>4</v>
      </c>
      <c r="K10" s="114"/>
      <c r="L10" s="114"/>
      <c r="M10" s="114"/>
      <c r="N10" s="114"/>
      <c r="O10" s="114"/>
      <c r="P10" s="114"/>
      <c r="Q10" s="114"/>
      <c r="R10" s="114"/>
      <c r="S10" s="114"/>
      <c r="T10" s="114"/>
    </row>
    <row r="11" spans="1:63" ht="20.25" customHeight="1">
      <c r="A11" s="288"/>
      <c r="B11" s="109" t="s">
        <v>17</v>
      </c>
      <c r="C11" s="110">
        <v>59</v>
      </c>
      <c r="D11" s="110">
        <v>63</v>
      </c>
      <c r="E11" s="110">
        <f t="shared" si="0"/>
        <v>122</v>
      </c>
      <c r="F11" s="110">
        <v>4</v>
      </c>
      <c r="G11" s="63">
        <f t="shared" si="1"/>
        <v>30.5</v>
      </c>
      <c r="H11" s="110">
        <v>0</v>
      </c>
      <c r="I11" s="110">
        <v>5</v>
      </c>
      <c r="J11" s="111">
        <f t="shared" si="2"/>
        <v>5</v>
      </c>
      <c r="K11" s="114"/>
      <c r="L11" s="114"/>
      <c r="M11" s="114"/>
      <c r="N11" s="114"/>
      <c r="O11" s="114"/>
      <c r="P11" s="114"/>
      <c r="Q11" s="114"/>
      <c r="R11" s="114"/>
      <c r="S11" s="114"/>
      <c r="T11" s="114"/>
    </row>
    <row r="12" spans="1:63" ht="20.25" customHeight="1">
      <c r="A12" s="288"/>
      <c r="B12" s="109" t="s">
        <v>14</v>
      </c>
      <c r="C12" s="110">
        <v>45</v>
      </c>
      <c r="D12" s="110">
        <v>53</v>
      </c>
      <c r="E12" s="110">
        <f t="shared" si="0"/>
        <v>98</v>
      </c>
      <c r="F12" s="110">
        <v>3</v>
      </c>
      <c r="G12" s="63">
        <f t="shared" si="1"/>
        <v>32.666666666666664</v>
      </c>
      <c r="H12" s="110">
        <v>0</v>
      </c>
      <c r="I12" s="110">
        <v>4</v>
      </c>
      <c r="J12" s="111">
        <f t="shared" si="2"/>
        <v>4</v>
      </c>
      <c r="BJ12" s="105"/>
    </row>
    <row r="13" spans="1:63" ht="20.25" customHeight="1">
      <c r="A13" s="288"/>
      <c r="B13" s="109" t="s">
        <v>15</v>
      </c>
      <c r="C13" s="110">
        <v>20</v>
      </c>
      <c r="D13" s="110">
        <v>24</v>
      </c>
      <c r="E13" s="110">
        <f t="shared" si="0"/>
        <v>44</v>
      </c>
      <c r="F13" s="110">
        <v>2</v>
      </c>
      <c r="G13" s="63">
        <f t="shared" si="1"/>
        <v>22</v>
      </c>
      <c r="H13" s="110">
        <v>0</v>
      </c>
      <c r="I13" s="110">
        <v>3</v>
      </c>
      <c r="J13" s="111">
        <f t="shared" si="2"/>
        <v>3</v>
      </c>
    </row>
    <row r="14" spans="1:63" ht="20.25" customHeight="1">
      <c r="A14" s="289"/>
      <c r="B14" s="109" t="s">
        <v>4</v>
      </c>
      <c r="C14" s="110">
        <f>SUM(C10:C13)</f>
        <v>169</v>
      </c>
      <c r="D14" s="110">
        <f>SUM(D10:D13)</f>
        <v>171</v>
      </c>
      <c r="E14" s="110">
        <f t="shared" si="0"/>
        <v>340</v>
      </c>
      <c r="F14" s="110">
        <f>SUM(F10:F13)</f>
        <v>12</v>
      </c>
      <c r="G14" s="63">
        <f t="shared" si="1"/>
        <v>28.333333333333332</v>
      </c>
      <c r="H14" s="110">
        <f>SUM(H10:H13)</f>
        <v>0</v>
      </c>
      <c r="I14" s="110">
        <f>SUM(I10:I13)</f>
        <v>16</v>
      </c>
      <c r="J14" s="111">
        <f t="shared" si="2"/>
        <v>16</v>
      </c>
      <c r="K14" s="25"/>
      <c r="L14" s="25"/>
      <c r="M14" s="25"/>
      <c r="N14" s="25"/>
      <c r="O14" s="25"/>
    </row>
    <row r="15" spans="1:63" ht="20.25" customHeight="1">
      <c r="A15" s="288" t="s">
        <v>278</v>
      </c>
      <c r="B15" s="118" t="s">
        <v>16</v>
      </c>
      <c r="C15" s="110">
        <v>47</v>
      </c>
      <c r="D15" s="110">
        <v>43</v>
      </c>
      <c r="E15" s="110">
        <f t="shared" si="0"/>
        <v>90</v>
      </c>
      <c r="F15" s="110">
        <v>3</v>
      </c>
      <c r="G15" s="63">
        <f t="shared" si="1"/>
        <v>30</v>
      </c>
      <c r="H15" s="110">
        <v>1</v>
      </c>
      <c r="I15" s="110">
        <v>3</v>
      </c>
      <c r="J15" s="111">
        <f t="shared" si="2"/>
        <v>4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112"/>
      <c r="BD15" s="112"/>
      <c r="BE15" s="112"/>
      <c r="BF15" s="112"/>
      <c r="BG15" s="112"/>
      <c r="BH15" s="112"/>
      <c r="BI15" s="112"/>
      <c r="BJ15" s="112"/>
      <c r="BK15" s="25"/>
    </row>
    <row r="16" spans="1:63" ht="20.25" customHeight="1">
      <c r="A16" s="288"/>
      <c r="B16" s="118" t="s">
        <v>17</v>
      </c>
      <c r="C16" s="110">
        <v>61</v>
      </c>
      <c r="D16" s="110">
        <v>58</v>
      </c>
      <c r="E16" s="110">
        <f t="shared" si="0"/>
        <v>119</v>
      </c>
      <c r="F16" s="110">
        <v>4</v>
      </c>
      <c r="G16" s="63">
        <f t="shared" si="1"/>
        <v>29.75</v>
      </c>
      <c r="H16" s="110">
        <v>1</v>
      </c>
      <c r="I16" s="110">
        <v>3</v>
      </c>
      <c r="J16" s="111">
        <f t="shared" si="2"/>
        <v>4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112"/>
      <c r="BD16" s="112"/>
      <c r="BE16" s="112"/>
      <c r="BF16" s="112"/>
      <c r="BG16" s="112"/>
      <c r="BH16" s="112"/>
      <c r="BI16" s="112"/>
      <c r="BJ16" s="112"/>
    </row>
    <row r="17" spans="1:63" ht="20.25" customHeight="1">
      <c r="A17" s="288"/>
      <c r="B17" s="118" t="s">
        <v>14</v>
      </c>
      <c r="C17" s="110">
        <v>48</v>
      </c>
      <c r="D17" s="110">
        <v>52</v>
      </c>
      <c r="E17" s="110">
        <f t="shared" si="0"/>
        <v>100</v>
      </c>
      <c r="F17" s="110">
        <v>3</v>
      </c>
      <c r="G17" s="63">
        <f t="shared" si="1"/>
        <v>33.333333333333336</v>
      </c>
      <c r="H17" s="110">
        <v>1</v>
      </c>
      <c r="I17" s="110">
        <v>3</v>
      </c>
      <c r="J17" s="111">
        <f t="shared" si="2"/>
        <v>4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112"/>
      <c r="BD17" s="112"/>
      <c r="BE17" s="112"/>
      <c r="BF17" s="112"/>
      <c r="BG17" s="112"/>
      <c r="BH17" s="112"/>
      <c r="BI17" s="112"/>
      <c r="BJ17" s="112"/>
    </row>
    <row r="18" spans="1:63" ht="20.25" customHeight="1">
      <c r="A18" s="288"/>
      <c r="B18" s="118" t="s">
        <v>15</v>
      </c>
      <c r="C18" s="110">
        <v>31</v>
      </c>
      <c r="D18" s="110">
        <v>20</v>
      </c>
      <c r="E18" s="110">
        <f t="shared" si="0"/>
        <v>51</v>
      </c>
      <c r="F18" s="110">
        <v>2</v>
      </c>
      <c r="G18" s="63">
        <f t="shared" si="1"/>
        <v>25.5</v>
      </c>
      <c r="H18" s="110">
        <v>1</v>
      </c>
      <c r="I18" s="110">
        <v>2</v>
      </c>
      <c r="J18" s="111">
        <f t="shared" si="2"/>
        <v>3</v>
      </c>
      <c r="K18" s="119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112"/>
      <c r="BD18" s="112"/>
      <c r="BE18" s="112"/>
      <c r="BF18" s="112"/>
      <c r="BG18" s="112"/>
      <c r="BH18" s="112"/>
      <c r="BI18" s="112"/>
      <c r="BJ18" s="112"/>
    </row>
    <row r="19" spans="1:63" ht="20.25" customHeight="1">
      <c r="A19" s="289"/>
      <c r="B19" s="118" t="s">
        <v>4</v>
      </c>
      <c r="C19" s="110">
        <f>SUM(C15:C18)</f>
        <v>187</v>
      </c>
      <c r="D19" s="110">
        <f>SUM(D15:D18)</f>
        <v>173</v>
      </c>
      <c r="E19" s="110">
        <f t="shared" si="0"/>
        <v>360</v>
      </c>
      <c r="F19" s="110">
        <f>SUM(F15:F18)</f>
        <v>12</v>
      </c>
      <c r="G19" s="63">
        <f t="shared" si="1"/>
        <v>30</v>
      </c>
      <c r="H19" s="110">
        <f>SUM(H15:H18)</f>
        <v>4</v>
      </c>
      <c r="I19" s="110">
        <f>SUM(I15:I18)</f>
        <v>11</v>
      </c>
      <c r="J19" s="111">
        <f t="shared" si="2"/>
        <v>15</v>
      </c>
      <c r="K19" s="119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112"/>
      <c r="BD19" s="112"/>
      <c r="BE19" s="112"/>
      <c r="BF19" s="112"/>
      <c r="BG19" s="112"/>
      <c r="BH19" s="112"/>
      <c r="BI19" s="112"/>
      <c r="BJ19" s="112"/>
    </row>
    <row r="20" spans="1:63" ht="20.25" customHeight="1">
      <c r="A20" s="288" t="s">
        <v>279</v>
      </c>
      <c r="B20" s="118" t="s">
        <v>16</v>
      </c>
      <c r="C20" s="116">
        <v>36</v>
      </c>
      <c r="D20" s="116">
        <v>45</v>
      </c>
      <c r="E20" s="116">
        <f t="shared" si="0"/>
        <v>81</v>
      </c>
      <c r="F20" s="116">
        <v>3</v>
      </c>
      <c r="G20" s="62">
        <f t="shared" si="1"/>
        <v>27</v>
      </c>
      <c r="H20" s="116">
        <v>1</v>
      </c>
      <c r="I20" s="116">
        <v>5</v>
      </c>
      <c r="J20" s="117">
        <f t="shared" si="2"/>
        <v>6</v>
      </c>
      <c r="K20" s="25"/>
      <c r="L20" s="25"/>
      <c r="M20" s="25"/>
      <c r="N20" s="25"/>
      <c r="O20" s="25"/>
      <c r="P20" s="114"/>
      <c r="Q20" s="114"/>
      <c r="R20" s="114"/>
      <c r="S20" s="114"/>
      <c r="T20" s="114"/>
    </row>
    <row r="21" spans="1:63" ht="20.25" customHeight="1">
      <c r="A21" s="288"/>
      <c r="B21" s="118" t="s">
        <v>17</v>
      </c>
      <c r="C21" s="110">
        <v>61</v>
      </c>
      <c r="D21" s="110">
        <v>73</v>
      </c>
      <c r="E21" s="110">
        <f t="shared" si="0"/>
        <v>134</v>
      </c>
      <c r="F21" s="110">
        <v>4</v>
      </c>
      <c r="G21" s="63">
        <f t="shared" si="1"/>
        <v>33.5</v>
      </c>
      <c r="H21" s="110">
        <v>1</v>
      </c>
      <c r="I21" s="110">
        <v>5</v>
      </c>
      <c r="J21" s="111">
        <f t="shared" si="2"/>
        <v>6</v>
      </c>
      <c r="K21" s="25"/>
      <c r="L21" s="25"/>
      <c r="M21" s="25"/>
      <c r="N21" s="25"/>
      <c r="O21" s="25"/>
      <c r="P21" s="114"/>
      <c r="Q21" s="114"/>
      <c r="R21" s="114"/>
      <c r="S21" s="114"/>
      <c r="T21" s="114"/>
    </row>
    <row r="22" spans="1:63" ht="20.25" customHeight="1">
      <c r="A22" s="288"/>
      <c r="B22" s="118" t="s">
        <v>14</v>
      </c>
      <c r="C22" s="110">
        <v>36</v>
      </c>
      <c r="D22" s="110">
        <v>39</v>
      </c>
      <c r="E22" s="110">
        <f t="shared" si="0"/>
        <v>75</v>
      </c>
      <c r="F22" s="110">
        <v>3</v>
      </c>
      <c r="G22" s="63">
        <f t="shared" si="1"/>
        <v>25</v>
      </c>
      <c r="H22" s="110">
        <v>0</v>
      </c>
      <c r="I22" s="110">
        <v>5</v>
      </c>
      <c r="J22" s="111">
        <f t="shared" si="2"/>
        <v>5</v>
      </c>
      <c r="K22" s="25"/>
      <c r="L22" s="25"/>
      <c r="M22" s="25"/>
      <c r="N22" s="25"/>
      <c r="O22" s="25"/>
      <c r="P22" s="114"/>
      <c r="Q22" s="114"/>
      <c r="R22" s="114"/>
      <c r="S22" s="114"/>
      <c r="T22" s="114"/>
    </row>
    <row r="23" spans="1:63" ht="20.25" customHeight="1">
      <c r="A23" s="288"/>
      <c r="B23" s="118" t="s">
        <v>15</v>
      </c>
      <c r="C23" s="110">
        <v>31</v>
      </c>
      <c r="D23" s="110">
        <v>30</v>
      </c>
      <c r="E23" s="110">
        <f t="shared" si="0"/>
        <v>61</v>
      </c>
      <c r="F23" s="110">
        <v>2</v>
      </c>
      <c r="G23" s="63">
        <f>+E23/F23</f>
        <v>30.5</v>
      </c>
      <c r="H23" s="110">
        <v>1</v>
      </c>
      <c r="I23" s="110">
        <v>3</v>
      </c>
      <c r="J23" s="111">
        <f>SUM(H23:I23)</f>
        <v>4</v>
      </c>
      <c r="K23" s="25"/>
      <c r="L23" s="25"/>
      <c r="M23" s="25"/>
      <c r="N23" s="25"/>
      <c r="O23" s="25"/>
      <c r="P23" s="114"/>
      <c r="Q23" s="114"/>
      <c r="R23" s="114"/>
      <c r="S23" s="114"/>
      <c r="T23" s="114"/>
    </row>
    <row r="24" spans="1:63" ht="20.25" customHeight="1">
      <c r="A24" s="289"/>
      <c r="B24" s="120" t="s">
        <v>4</v>
      </c>
      <c r="C24" s="110">
        <f>SUM(C20:C23)</f>
        <v>164</v>
      </c>
      <c r="D24" s="110">
        <f>SUM(D20:D23)</f>
        <v>187</v>
      </c>
      <c r="E24" s="110">
        <f>SUM(C24:D24)</f>
        <v>351</v>
      </c>
      <c r="F24" s="110">
        <f>SUM(F20:F23)</f>
        <v>12</v>
      </c>
      <c r="G24" s="63">
        <f>+E24/F24</f>
        <v>29.25</v>
      </c>
      <c r="H24" s="110">
        <f>SUM(H20:H23)</f>
        <v>3</v>
      </c>
      <c r="I24" s="110">
        <f>SUM(I20:I23)</f>
        <v>18</v>
      </c>
      <c r="J24" s="111">
        <f>SUM(H24:I24)</f>
        <v>21</v>
      </c>
      <c r="K24" s="25"/>
      <c r="L24" s="25"/>
      <c r="M24" s="25"/>
      <c r="N24" s="25"/>
      <c r="O24" s="25"/>
      <c r="P24" s="114"/>
      <c r="Q24" s="114"/>
      <c r="R24" s="114"/>
      <c r="S24" s="114"/>
      <c r="T24" s="114"/>
      <c r="BJ24" s="105"/>
    </row>
    <row r="25" spans="1:63" ht="20.25" customHeight="1">
      <c r="A25" s="288" t="s">
        <v>280</v>
      </c>
      <c r="B25" s="121" t="s">
        <v>16</v>
      </c>
      <c r="C25" s="116">
        <v>63</v>
      </c>
      <c r="D25" s="116">
        <v>60</v>
      </c>
      <c r="E25" s="116">
        <f t="shared" si="0"/>
        <v>123</v>
      </c>
      <c r="F25" s="116">
        <v>4</v>
      </c>
      <c r="G25" s="62">
        <f t="shared" si="1"/>
        <v>30.75</v>
      </c>
      <c r="H25" s="116">
        <v>1</v>
      </c>
      <c r="I25" s="116">
        <v>5</v>
      </c>
      <c r="J25" s="122">
        <f t="shared" si="2"/>
        <v>6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</row>
    <row r="26" spans="1:63" ht="20.25" customHeight="1">
      <c r="A26" s="288"/>
      <c r="B26" s="109" t="s">
        <v>17</v>
      </c>
      <c r="C26" s="110">
        <v>84</v>
      </c>
      <c r="D26" s="110">
        <v>76</v>
      </c>
      <c r="E26" s="116">
        <f t="shared" si="0"/>
        <v>160</v>
      </c>
      <c r="F26" s="110">
        <v>5</v>
      </c>
      <c r="G26" s="123">
        <f t="shared" si="1"/>
        <v>32</v>
      </c>
      <c r="H26" s="110">
        <v>1</v>
      </c>
      <c r="I26" s="110">
        <v>5</v>
      </c>
      <c r="J26" s="111">
        <f t="shared" si="2"/>
        <v>6</v>
      </c>
      <c r="K26" s="114"/>
      <c r="L26" s="114"/>
      <c r="M26" s="114"/>
      <c r="N26" s="114"/>
      <c r="O26" s="114"/>
      <c r="P26" s="114"/>
      <c r="Q26" s="114"/>
      <c r="R26" s="114"/>
      <c r="S26" s="114"/>
      <c r="T26" s="114"/>
    </row>
    <row r="27" spans="1:63" ht="20.25" customHeight="1">
      <c r="A27" s="288"/>
      <c r="B27" s="109" t="s">
        <v>14</v>
      </c>
      <c r="C27" s="110">
        <v>68</v>
      </c>
      <c r="D27" s="110">
        <v>47</v>
      </c>
      <c r="E27" s="124">
        <f t="shared" si="0"/>
        <v>115</v>
      </c>
      <c r="F27" s="110">
        <v>4</v>
      </c>
      <c r="G27" s="63">
        <f t="shared" si="1"/>
        <v>28.75</v>
      </c>
      <c r="H27" s="110">
        <v>0</v>
      </c>
      <c r="I27" s="110">
        <v>6</v>
      </c>
      <c r="J27" s="122">
        <f t="shared" si="2"/>
        <v>6</v>
      </c>
      <c r="BJ27" s="105"/>
    </row>
    <row r="28" spans="1:63" ht="20.25" customHeight="1">
      <c r="A28" s="288"/>
      <c r="B28" s="109" t="s">
        <v>15</v>
      </c>
      <c r="C28" s="110">
        <v>41</v>
      </c>
      <c r="D28" s="110">
        <v>48</v>
      </c>
      <c r="E28" s="110">
        <f t="shared" si="0"/>
        <v>89</v>
      </c>
      <c r="F28" s="110">
        <v>3</v>
      </c>
      <c r="G28" s="123">
        <f t="shared" si="1"/>
        <v>29.666666666666668</v>
      </c>
      <c r="H28" s="110">
        <v>1</v>
      </c>
      <c r="I28" s="110">
        <v>4</v>
      </c>
      <c r="J28" s="111">
        <f t="shared" si="2"/>
        <v>5</v>
      </c>
    </row>
    <row r="29" spans="1:63" ht="20.25" customHeight="1">
      <c r="A29" s="289"/>
      <c r="B29" s="109" t="s">
        <v>4</v>
      </c>
      <c r="C29" s="125">
        <f>SUM(C25:C28)</f>
        <v>256</v>
      </c>
      <c r="D29" s="110">
        <f>SUM(D25:D28)</f>
        <v>231</v>
      </c>
      <c r="E29" s="110">
        <f>SUM(C29:D29)</f>
        <v>487</v>
      </c>
      <c r="F29" s="110">
        <f>SUM(F25:F28)</f>
        <v>16</v>
      </c>
      <c r="G29" s="126">
        <f t="shared" si="1"/>
        <v>30.4375</v>
      </c>
      <c r="H29" s="125">
        <f>SUM(H25:H28)</f>
        <v>3</v>
      </c>
      <c r="I29" s="125">
        <f>SUM(I25:I28)</f>
        <v>20</v>
      </c>
      <c r="J29" s="122">
        <f>SUM(H29:I29)</f>
        <v>23</v>
      </c>
      <c r="K29" s="25"/>
      <c r="L29" s="25"/>
      <c r="M29" s="25"/>
      <c r="N29" s="25"/>
      <c r="O29" s="25"/>
    </row>
    <row r="30" spans="1:63" ht="20.25" customHeight="1">
      <c r="A30" s="288" t="s">
        <v>281</v>
      </c>
      <c r="B30" s="118" t="s">
        <v>16</v>
      </c>
      <c r="C30" s="110">
        <v>84</v>
      </c>
      <c r="D30" s="116">
        <v>62</v>
      </c>
      <c r="E30" s="124">
        <f t="shared" si="0"/>
        <v>146</v>
      </c>
      <c r="F30" s="116">
        <v>5</v>
      </c>
      <c r="G30" s="63">
        <f t="shared" si="1"/>
        <v>29.2</v>
      </c>
      <c r="H30" s="110">
        <v>1</v>
      </c>
      <c r="I30" s="110">
        <v>6</v>
      </c>
      <c r="J30" s="111">
        <f t="shared" si="2"/>
        <v>7</v>
      </c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112"/>
      <c r="BD30" s="112"/>
      <c r="BE30" s="112"/>
      <c r="BF30" s="112"/>
      <c r="BG30" s="112"/>
      <c r="BH30" s="112"/>
      <c r="BI30" s="112"/>
      <c r="BJ30" s="112"/>
      <c r="BK30" s="25"/>
    </row>
    <row r="31" spans="1:63" ht="20.25" customHeight="1">
      <c r="A31" s="288"/>
      <c r="B31" s="118" t="s">
        <v>17</v>
      </c>
      <c r="C31" s="110">
        <v>95</v>
      </c>
      <c r="D31" s="110">
        <v>115</v>
      </c>
      <c r="E31" s="125">
        <f t="shared" si="0"/>
        <v>210</v>
      </c>
      <c r="F31" s="110">
        <v>7</v>
      </c>
      <c r="G31" s="123">
        <f t="shared" si="1"/>
        <v>30</v>
      </c>
      <c r="H31" s="110">
        <v>1</v>
      </c>
      <c r="I31" s="110">
        <v>8</v>
      </c>
      <c r="J31" s="117">
        <f t="shared" si="2"/>
        <v>9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112"/>
      <c r="BD31" s="112"/>
      <c r="BE31" s="112"/>
      <c r="BF31" s="112"/>
      <c r="BG31" s="112"/>
      <c r="BH31" s="112"/>
      <c r="BI31" s="112"/>
      <c r="BJ31" s="112"/>
    </row>
    <row r="32" spans="1:63" ht="20.25" customHeight="1">
      <c r="A32" s="288"/>
      <c r="B32" s="118" t="s">
        <v>14</v>
      </c>
      <c r="C32" s="110">
        <v>77</v>
      </c>
      <c r="D32" s="110">
        <v>78</v>
      </c>
      <c r="E32" s="110">
        <f t="shared" si="0"/>
        <v>155</v>
      </c>
      <c r="F32" s="110">
        <v>6</v>
      </c>
      <c r="G32" s="126">
        <f t="shared" si="1"/>
        <v>25.833333333333332</v>
      </c>
      <c r="H32" s="110">
        <v>0</v>
      </c>
      <c r="I32" s="110">
        <v>7</v>
      </c>
      <c r="J32" s="122">
        <f t="shared" si="2"/>
        <v>7</v>
      </c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112"/>
      <c r="BD32" s="112"/>
      <c r="BE32" s="112"/>
      <c r="BF32" s="112"/>
      <c r="BG32" s="112"/>
      <c r="BH32" s="112"/>
      <c r="BI32" s="112"/>
      <c r="BJ32" s="112"/>
    </row>
    <row r="33" spans="1:62" ht="20.25" customHeight="1">
      <c r="A33" s="288"/>
      <c r="B33" s="118" t="s">
        <v>15</v>
      </c>
      <c r="C33" s="110">
        <v>33</v>
      </c>
      <c r="D33" s="110">
        <v>46</v>
      </c>
      <c r="E33" s="110">
        <f t="shared" si="0"/>
        <v>79</v>
      </c>
      <c r="F33" s="110">
        <v>3</v>
      </c>
      <c r="G33" s="63">
        <f t="shared" si="1"/>
        <v>26.333333333333332</v>
      </c>
      <c r="H33" s="110">
        <v>1</v>
      </c>
      <c r="I33" s="110">
        <v>5</v>
      </c>
      <c r="J33" s="111">
        <f t="shared" si="2"/>
        <v>6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112"/>
      <c r="BD33" s="112"/>
      <c r="BE33" s="112"/>
      <c r="BF33" s="112"/>
      <c r="BG33" s="112"/>
      <c r="BH33" s="112"/>
      <c r="BI33" s="112"/>
      <c r="BJ33" s="112"/>
    </row>
    <row r="34" spans="1:62" ht="20.25" customHeight="1">
      <c r="A34" s="289"/>
      <c r="B34" s="118" t="s">
        <v>4</v>
      </c>
      <c r="C34" s="110">
        <f>SUM(C30:C33)</f>
        <v>289</v>
      </c>
      <c r="D34" s="110">
        <f>SUM(D30:D33)</f>
        <v>301</v>
      </c>
      <c r="E34" s="124">
        <f>SUM(C34:D34)</f>
        <v>590</v>
      </c>
      <c r="F34" s="125">
        <f t="shared" si="0"/>
        <v>891</v>
      </c>
      <c r="G34" s="62">
        <f t="shared" si="1"/>
        <v>0.66217732884399549</v>
      </c>
      <c r="H34" s="125">
        <f>SUM(H30:H33)</f>
        <v>3</v>
      </c>
      <c r="I34" s="125">
        <f>SUM(I30:I33)</f>
        <v>26</v>
      </c>
      <c r="J34" s="111">
        <f t="shared" si="2"/>
        <v>29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112"/>
      <c r="BD34" s="112"/>
      <c r="BE34" s="112"/>
      <c r="BF34" s="112"/>
      <c r="BG34" s="112"/>
      <c r="BH34" s="112"/>
      <c r="BI34" s="112"/>
      <c r="BJ34" s="112"/>
    </row>
    <row r="35" spans="1:62" ht="20.25" customHeight="1">
      <c r="A35" s="288" t="s">
        <v>282</v>
      </c>
      <c r="B35" s="118" t="s">
        <v>16</v>
      </c>
      <c r="C35" s="116">
        <v>90</v>
      </c>
      <c r="D35" s="116">
        <v>78</v>
      </c>
      <c r="E35" s="125">
        <f t="shared" si="0"/>
        <v>168</v>
      </c>
      <c r="F35" s="110">
        <v>6</v>
      </c>
      <c r="G35" s="126">
        <f t="shared" si="1"/>
        <v>28</v>
      </c>
      <c r="H35" s="110">
        <v>1</v>
      </c>
      <c r="I35" s="110">
        <v>8</v>
      </c>
      <c r="J35" s="111">
        <f t="shared" si="2"/>
        <v>9</v>
      </c>
      <c r="K35" s="25"/>
      <c r="L35" s="25"/>
      <c r="M35" s="25"/>
      <c r="N35" s="25"/>
      <c r="O35" s="25"/>
      <c r="P35" s="114"/>
      <c r="Q35" s="114"/>
      <c r="R35" s="114"/>
      <c r="S35" s="114"/>
      <c r="T35" s="114"/>
    </row>
    <row r="36" spans="1:62" ht="20.25" customHeight="1">
      <c r="A36" s="288"/>
      <c r="B36" s="118" t="s">
        <v>17</v>
      </c>
      <c r="C36" s="110">
        <v>110</v>
      </c>
      <c r="D36" s="110">
        <v>94</v>
      </c>
      <c r="E36" s="110">
        <f t="shared" si="0"/>
        <v>204</v>
      </c>
      <c r="F36" s="110">
        <v>7</v>
      </c>
      <c r="G36" s="63">
        <f t="shared" si="1"/>
        <v>29.142857142857142</v>
      </c>
      <c r="H36" s="110">
        <v>1</v>
      </c>
      <c r="I36" s="110">
        <v>10</v>
      </c>
      <c r="J36" s="122">
        <f t="shared" si="2"/>
        <v>11</v>
      </c>
      <c r="K36" s="25"/>
      <c r="L36" s="25"/>
      <c r="M36" s="25"/>
      <c r="N36" s="25"/>
      <c r="O36" s="25"/>
      <c r="P36" s="114"/>
      <c r="Q36" s="114"/>
      <c r="R36" s="114"/>
      <c r="S36" s="114"/>
      <c r="T36" s="114"/>
    </row>
    <row r="37" spans="1:62" ht="20.25" customHeight="1">
      <c r="A37" s="288"/>
      <c r="B37" s="118" t="s">
        <v>14</v>
      </c>
      <c r="C37" s="110">
        <v>76</v>
      </c>
      <c r="D37" s="110">
        <v>71</v>
      </c>
      <c r="E37" s="124">
        <f t="shared" si="0"/>
        <v>147</v>
      </c>
      <c r="F37" s="110">
        <v>5</v>
      </c>
      <c r="G37" s="63">
        <f t="shared" si="1"/>
        <v>29.4</v>
      </c>
      <c r="H37" s="110">
        <v>0</v>
      </c>
      <c r="I37" s="110">
        <v>6</v>
      </c>
      <c r="J37" s="111">
        <f t="shared" si="2"/>
        <v>6</v>
      </c>
      <c r="K37" s="25"/>
      <c r="L37" s="25"/>
      <c r="M37" s="25"/>
      <c r="N37" s="25"/>
      <c r="O37" s="25"/>
      <c r="P37" s="114"/>
      <c r="Q37" s="114"/>
      <c r="R37" s="114"/>
      <c r="S37" s="114"/>
      <c r="T37" s="114"/>
    </row>
    <row r="38" spans="1:62" ht="20.25" customHeight="1">
      <c r="A38" s="288"/>
      <c r="B38" s="118" t="s">
        <v>15</v>
      </c>
      <c r="C38" s="110">
        <v>42</v>
      </c>
      <c r="D38" s="110">
        <v>50</v>
      </c>
      <c r="E38" s="110">
        <f t="shared" si="0"/>
        <v>92</v>
      </c>
      <c r="F38" s="110">
        <v>3</v>
      </c>
      <c r="G38" s="63">
        <f t="shared" si="1"/>
        <v>30.666666666666668</v>
      </c>
      <c r="H38" s="110">
        <v>1</v>
      </c>
      <c r="I38" s="110">
        <v>4</v>
      </c>
      <c r="J38" s="122">
        <f t="shared" si="2"/>
        <v>5</v>
      </c>
      <c r="K38" s="25"/>
      <c r="L38" s="25"/>
      <c r="M38" s="25"/>
      <c r="N38" s="25"/>
      <c r="O38" s="25"/>
      <c r="P38" s="114"/>
      <c r="Q38" s="114"/>
      <c r="R38" s="114"/>
      <c r="S38" s="114"/>
      <c r="T38" s="114"/>
    </row>
    <row r="39" spans="1:62" ht="20.25" customHeight="1">
      <c r="A39" s="290"/>
      <c r="B39" s="127" t="s">
        <v>4</v>
      </c>
      <c r="C39" s="128">
        <f>SUM(C35:C38)</f>
        <v>318</v>
      </c>
      <c r="D39" s="128">
        <f>SUM(D35:D38)</f>
        <v>293</v>
      </c>
      <c r="E39" s="128">
        <f>SUM(C39:D39)</f>
        <v>611</v>
      </c>
      <c r="F39" s="128">
        <f>SUM(F35:F38)</f>
        <v>21</v>
      </c>
      <c r="G39" s="129">
        <f t="shared" si="1"/>
        <v>29.095238095238095</v>
      </c>
      <c r="H39" s="128">
        <f>SUM(H35:H38)</f>
        <v>3</v>
      </c>
      <c r="I39" s="128">
        <f>SUM(I35:I38)</f>
        <v>28</v>
      </c>
      <c r="J39" s="130">
        <f t="shared" si="2"/>
        <v>31</v>
      </c>
      <c r="K39" s="25"/>
      <c r="L39" s="25"/>
      <c r="M39" s="25"/>
      <c r="N39" s="25"/>
      <c r="O39" s="25"/>
      <c r="P39" s="114"/>
      <c r="Q39" s="114"/>
      <c r="R39" s="114"/>
      <c r="S39" s="114"/>
      <c r="T39" s="114"/>
      <c r="BJ39" s="105"/>
    </row>
    <row r="40" spans="1:62" ht="16.5" customHeight="1">
      <c r="B40" s="131"/>
      <c r="F40" s="78"/>
      <c r="G40" s="78"/>
      <c r="H40" s="78"/>
      <c r="I40" s="132"/>
      <c r="J40" s="132" t="s">
        <v>71</v>
      </c>
      <c r="K40" s="25"/>
      <c r="L40" s="25"/>
      <c r="M40" s="25"/>
      <c r="N40" s="25"/>
      <c r="O40" s="25"/>
    </row>
    <row r="41" spans="1:62" ht="16.5" customHeight="1">
      <c r="B41" s="131"/>
      <c r="F41" s="68"/>
      <c r="G41" s="68"/>
      <c r="H41" s="68"/>
      <c r="I41" s="68"/>
      <c r="J41" s="68"/>
      <c r="K41" s="25"/>
      <c r="L41" s="25"/>
      <c r="M41" s="25"/>
      <c r="N41" s="25"/>
      <c r="O41" s="25"/>
    </row>
    <row r="42" spans="1:62" ht="16.5" customHeight="1">
      <c r="B42" s="131"/>
      <c r="F42" s="78"/>
      <c r="G42" s="78"/>
      <c r="H42" s="78"/>
      <c r="I42" s="78"/>
      <c r="J42" s="78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112"/>
      <c r="BE42" s="112"/>
      <c r="BF42" s="112"/>
      <c r="BG42" s="112"/>
      <c r="BH42" s="112"/>
      <c r="BI42" s="112"/>
      <c r="BJ42" s="112"/>
    </row>
    <row r="43" spans="1:62" ht="16.5" customHeight="1">
      <c r="B43" s="131"/>
      <c r="F43" s="68"/>
      <c r="G43" s="68"/>
      <c r="H43" s="68"/>
      <c r="I43" s="68"/>
      <c r="J43" s="68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112"/>
      <c r="BE43" s="112"/>
      <c r="BF43" s="112"/>
      <c r="BG43" s="112"/>
      <c r="BH43" s="112"/>
      <c r="BI43" s="112"/>
      <c r="BJ43" s="112"/>
    </row>
    <row r="44" spans="1:62" ht="16.5" customHeight="1">
      <c r="B44" s="131"/>
      <c r="F44" s="70"/>
      <c r="G44" s="70"/>
      <c r="H44" s="68"/>
      <c r="I44" s="68"/>
      <c r="J44" s="68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112"/>
      <c r="BE44" s="112"/>
      <c r="BF44" s="112"/>
      <c r="BG44" s="112"/>
      <c r="BH44" s="112"/>
      <c r="BI44" s="112"/>
      <c r="BJ44" s="112"/>
    </row>
    <row r="45" spans="1:62" ht="16.5" customHeight="1">
      <c r="B45" s="131"/>
      <c r="F45" s="70"/>
      <c r="G45" s="70"/>
      <c r="H45" s="70"/>
      <c r="I45" s="70"/>
      <c r="J45" s="70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112"/>
      <c r="BE45" s="112"/>
      <c r="BF45" s="112"/>
      <c r="BG45" s="112"/>
      <c r="BH45" s="112"/>
      <c r="BI45" s="112"/>
      <c r="BJ45" s="112"/>
    </row>
    <row r="46" spans="1:62" ht="16.5" customHeight="1">
      <c r="B46" s="131"/>
      <c r="F46" s="133"/>
      <c r="G46" s="133"/>
      <c r="H46" s="134"/>
      <c r="I46" s="134"/>
      <c r="J46" s="134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112"/>
      <c r="BE46" s="112"/>
      <c r="BF46" s="112"/>
      <c r="BG46" s="112"/>
      <c r="BH46" s="112"/>
      <c r="BI46" s="112"/>
      <c r="BJ46" s="112"/>
    </row>
    <row r="47" spans="1:62" ht="16.5" customHeight="1">
      <c r="A47" s="133"/>
      <c r="B47" s="131"/>
      <c r="C47" s="133"/>
      <c r="D47" s="133"/>
      <c r="E47" s="133"/>
      <c r="F47" s="133"/>
      <c r="G47" s="135"/>
      <c r="H47" s="135"/>
      <c r="I47" s="135"/>
      <c r="J47" s="135"/>
      <c r="K47" s="113"/>
      <c r="L47" s="113"/>
      <c r="M47" s="113"/>
      <c r="N47" s="113"/>
      <c r="O47" s="113"/>
      <c r="P47" s="114"/>
      <c r="Q47" s="114"/>
      <c r="R47" s="114"/>
      <c r="S47" s="114"/>
      <c r="T47" s="114"/>
    </row>
    <row r="48" spans="1:62" ht="16.5" customHeight="1">
      <c r="B48" s="131"/>
      <c r="F48" s="133"/>
      <c r="G48" s="133"/>
      <c r="H48" s="133"/>
      <c r="I48" s="133"/>
      <c r="J48" s="133"/>
      <c r="K48" s="114"/>
      <c r="L48" s="114"/>
      <c r="M48" s="114"/>
      <c r="N48" s="114"/>
      <c r="O48" s="114"/>
      <c r="P48" s="114"/>
      <c r="Q48" s="114"/>
      <c r="R48" s="114"/>
      <c r="S48" s="114"/>
      <c r="T48" s="114"/>
    </row>
  </sheetData>
  <mergeCells count="12">
    <mergeCell ref="H3:J3"/>
    <mergeCell ref="A5:A9"/>
    <mergeCell ref="A35:A39"/>
    <mergeCell ref="A3:A4"/>
    <mergeCell ref="B3:B4"/>
    <mergeCell ref="C3:E3"/>
    <mergeCell ref="F3:F4"/>
    <mergeCell ref="A10:A14"/>
    <mergeCell ref="A15:A19"/>
    <mergeCell ref="A20:A24"/>
    <mergeCell ref="A25:A29"/>
    <mergeCell ref="A30:A34"/>
  </mergeCells>
  <phoneticPr fontId="9"/>
  <pageMargins left="0.59055118110236227" right="0.59055118110236227" top="0.59055118110236227" bottom="0.59055118110236227" header="0.31496062992125984" footer="0.31496062992125984"/>
  <pageSetup paperSize="9" firstPageNumber="155" orientation="portrait" useFirstPageNumber="1" r:id="rId1"/>
  <headerFooter alignWithMargins="0">
    <oddHeader>&amp;R&amp;10教　　育</oddHeader>
    <oddFooter>&amp;C－&amp;P－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8"/>
  <sheetViews>
    <sheetView workbookViewId="0">
      <pane xSplit="1" ySplit="4" topLeftCell="B5" activePane="bottomRight" state="frozen"/>
      <selection activeCell="J32" sqref="J32"/>
      <selection pane="topRight" activeCell="J32" sqref="J32"/>
      <selection pane="bottomLeft" activeCell="J32" sqref="J32"/>
      <selection pane="bottomRight" activeCell="J32" sqref="J32"/>
    </sheetView>
  </sheetViews>
  <sheetFormatPr defaultColWidth="8.625" defaultRowHeight="21" customHeight="1"/>
  <cols>
    <col min="1" max="1" width="9" style="103" customWidth="1"/>
    <col min="2" max="3" width="8.125" style="103" customWidth="1"/>
    <col min="4" max="25" width="8.5" style="103" customWidth="1"/>
    <col min="26" max="16384" width="8.625" style="103"/>
  </cols>
  <sheetData>
    <row r="1" spans="1:63" s="102" customFormat="1" ht="27" customHeight="1">
      <c r="A1" s="102" t="s">
        <v>62</v>
      </c>
    </row>
    <row r="2" spans="1:63" ht="21" customHeight="1">
      <c r="J2" s="71" t="s">
        <v>275</v>
      </c>
    </row>
    <row r="3" spans="1:63" ht="17.25" customHeight="1">
      <c r="A3" s="291" t="s">
        <v>5</v>
      </c>
      <c r="B3" s="293" t="s">
        <v>7</v>
      </c>
      <c r="C3" s="286" t="s">
        <v>64</v>
      </c>
      <c r="D3" s="286"/>
      <c r="E3" s="286"/>
      <c r="F3" s="286" t="s">
        <v>1</v>
      </c>
      <c r="G3" s="104" t="s">
        <v>52</v>
      </c>
      <c r="H3" s="286" t="s">
        <v>65</v>
      </c>
      <c r="I3" s="286"/>
      <c r="J3" s="287"/>
      <c r="BJ3" s="105"/>
    </row>
    <row r="4" spans="1:63" ht="17.25" customHeight="1">
      <c r="A4" s="292"/>
      <c r="B4" s="294"/>
      <c r="C4" s="106" t="s">
        <v>2</v>
      </c>
      <c r="D4" s="106" t="s">
        <v>0</v>
      </c>
      <c r="E4" s="106" t="s">
        <v>3</v>
      </c>
      <c r="F4" s="295"/>
      <c r="G4" s="107" t="s">
        <v>8</v>
      </c>
      <c r="H4" s="106" t="s">
        <v>2</v>
      </c>
      <c r="I4" s="106" t="s">
        <v>0</v>
      </c>
      <c r="J4" s="108" t="s">
        <v>3</v>
      </c>
    </row>
    <row r="5" spans="1:63" ht="20.25" customHeight="1">
      <c r="A5" s="288" t="s">
        <v>283</v>
      </c>
      <c r="B5" s="109" t="s">
        <v>9</v>
      </c>
      <c r="C5" s="110">
        <v>375</v>
      </c>
      <c r="D5" s="110">
        <v>329</v>
      </c>
      <c r="E5" s="110">
        <f>SUM(C5:D5)</f>
        <v>704</v>
      </c>
      <c r="F5" s="110">
        <v>22</v>
      </c>
      <c r="G5" s="63">
        <f t="shared" ref="G5:G37" si="0">+E5/F5</f>
        <v>32</v>
      </c>
      <c r="H5" s="110">
        <v>9</v>
      </c>
      <c r="I5" s="110">
        <v>26</v>
      </c>
      <c r="J5" s="111">
        <f>SUM(H5:I5)</f>
        <v>35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112"/>
      <c r="BE5" s="112"/>
      <c r="BF5" s="112"/>
      <c r="BG5" s="112"/>
      <c r="BH5" s="112"/>
      <c r="BI5" s="112"/>
      <c r="BJ5" s="112"/>
    </row>
    <row r="6" spans="1:63" ht="20.25" customHeight="1">
      <c r="A6" s="288"/>
      <c r="B6" s="109" t="s">
        <v>10</v>
      </c>
      <c r="C6" s="110">
        <v>365</v>
      </c>
      <c r="D6" s="110">
        <v>337</v>
      </c>
      <c r="E6" s="110">
        <f>SUM(C6:D6)</f>
        <v>702</v>
      </c>
      <c r="F6" s="110">
        <v>22</v>
      </c>
      <c r="G6" s="63">
        <f t="shared" si="0"/>
        <v>31.90909090909091</v>
      </c>
      <c r="H6" s="110">
        <v>8</v>
      </c>
      <c r="I6" s="110">
        <v>29</v>
      </c>
      <c r="J6" s="111">
        <f>SUM(H6:I6)</f>
        <v>37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112"/>
      <c r="BE6" s="112"/>
      <c r="BF6" s="112"/>
      <c r="BG6" s="112"/>
      <c r="BH6" s="112"/>
      <c r="BI6" s="112"/>
      <c r="BJ6" s="112"/>
    </row>
    <row r="7" spans="1:63" ht="20.25" customHeight="1">
      <c r="A7" s="288"/>
      <c r="B7" s="109" t="s">
        <v>11</v>
      </c>
      <c r="C7" s="110">
        <v>397</v>
      </c>
      <c r="D7" s="110">
        <v>402</v>
      </c>
      <c r="E7" s="110">
        <f>SUM(C7:D7)</f>
        <v>799</v>
      </c>
      <c r="F7" s="110">
        <v>26</v>
      </c>
      <c r="G7" s="63">
        <f t="shared" si="0"/>
        <v>30.73076923076923</v>
      </c>
      <c r="H7" s="110">
        <v>13</v>
      </c>
      <c r="I7" s="110">
        <v>29</v>
      </c>
      <c r="J7" s="111">
        <f>SUM(H7:I7)</f>
        <v>42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112"/>
      <c r="BE7" s="112"/>
      <c r="BF7" s="112"/>
      <c r="BG7" s="112"/>
      <c r="BH7" s="112"/>
      <c r="BI7" s="112"/>
      <c r="BJ7" s="112"/>
    </row>
    <row r="8" spans="1:63" ht="20.25" customHeight="1">
      <c r="A8" s="288"/>
      <c r="B8" s="109" t="s">
        <v>6</v>
      </c>
      <c r="C8" s="110">
        <v>243</v>
      </c>
      <c r="D8" s="110">
        <v>234</v>
      </c>
      <c r="E8" s="110">
        <f>SUM(C8:D8)</f>
        <v>477</v>
      </c>
      <c r="F8" s="110">
        <v>15</v>
      </c>
      <c r="G8" s="63">
        <f t="shared" si="0"/>
        <v>31.8</v>
      </c>
      <c r="H8" s="110">
        <v>9</v>
      </c>
      <c r="I8" s="110">
        <v>14</v>
      </c>
      <c r="J8" s="111">
        <f>SUM(H8:I8)</f>
        <v>23</v>
      </c>
      <c r="K8" s="113"/>
      <c r="L8" s="113"/>
      <c r="M8" s="113"/>
      <c r="N8" s="113"/>
      <c r="O8" s="113"/>
      <c r="P8" s="114"/>
      <c r="Q8" s="114"/>
      <c r="R8" s="114"/>
      <c r="S8" s="114"/>
      <c r="T8" s="114"/>
    </row>
    <row r="9" spans="1:63" ht="20.25" customHeight="1">
      <c r="A9" s="288"/>
      <c r="B9" s="115" t="s">
        <v>4</v>
      </c>
      <c r="C9" s="125">
        <f>SUM(C5:C8)</f>
        <v>1380</v>
      </c>
      <c r="D9" s="125">
        <f>SUM(D5:D8)</f>
        <v>1302</v>
      </c>
      <c r="E9" s="125">
        <f>SUM(E5:E8)</f>
        <v>2682</v>
      </c>
      <c r="F9" s="125">
        <f>SUM(F5:F8)</f>
        <v>85</v>
      </c>
      <c r="G9" s="126">
        <f t="shared" si="0"/>
        <v>31.55294117647059</v>
      </c>
      <c r="H9" s="125">
        <f>SUM(H5:H8)</f>
        <v>39</v>
      </c>
      <c r="I9" s="125">
        <f>SUM(I5:I8)</f>
        <v>98</v>
      </c>
      <c r="J9" s="136">
        <f>SUM(J5:J8)</f>
        <v>137</v>
      </c>
      <c r="K9" s="114"/>
      <c r="L9" s="114"/>
      <c r="M9" s="114"/>
      <c r="N9" s="114"/>
      <c r="O9" s="114"/>
      <c r="P9" s="114"/>
      <c r="Q9" s="114"/>
      <c r="R9" s="114"/>
      <c r="S9" s="114"/>
      <c r="T9" s="114"/>
    </row>
    <row r="10" spans="1:63" ht="20.25" customHeight="1">
      <c r="A10" s="288" t="s">
        <v>277</v>
      </c>
      <c r="B10" s="115" t="s">
        <v>9</v>
      </c>
      <c r="C10" s="110">
        <v>385</v>
      </c>
      <c r="D10" s="110">
        <v>335</v>
      </c>
      <c r="E10" s="110">
        <f>SUM(C10:D10)</f>
        <v>720</v>
      </c>
      <c r="F10" s="110">
        <v>23</v>
      </c>
      <c r="G10" s="63">
        <f t="shared" si="0"/>
        <v>31.304347826086957</v>
      </c>
      <c r="H10" s="110">
        <v>11</v>
      </c>
      <c r="I10" s="110">
        <v>29</v>
      </c>
      <c r="J10" s="111">
        <f>SUM(H10:I10)</f>
        <v>40</v>
      </c>
      <c r="K10" s="114"/>
      <c r="L10" s="114"/>
      <c r="M10" s="114"/>
      <c r="N10" s="114"/>
      <c r="O10" s="114"/>
      <c r="P10" s="114"/>
      <c r="Q10" s="114"/>
      <c r="R10" s="114"/>
      <c r="S10" s="114"/>
      <c r="T10" s="114"/>
    </row>
    <row r="11" spans="1:63" ht="20.25" customHeight="1">
      <c r="A11" s="288"/>
      <c r="B11" s="109" t="s">
        <v>10</v>
      </c>
      <c r="C11" s="116">
        <v>380</v>
      </c>
      <c r="D11" s="116">
        <v>346</v>
      </c>
      <c r="E11" s="110">
        <f>SUM(C11:D11)</f>
        <v>726</v>
      </c>
      <c r="F11" s="116">
        <v>22</v>
      </c>
      <c r="G11" s="63">
        <f t="shared" si="0"/>
        <v>33</v>
      </c>
      <c r="H11" s="116">
        <v>10</v>
      </c>
      <c r="I11" s="116">
        <v>27</v>
      </c>
      <c r="J11" s="111">
        <f>SUM(H11:I11)</f>
        <v>37</v>
      </c>
      <c r="K11" s="114"/>
      <c r="L11" s="114"/>
      <c r="M11" s="114"/>
      <c r="N11" s="114"/>
      <c r="O11" s="114"/>
      <c r="P11" s="114"/>
      <c r="Q11" s="114"/>
      <c r="R11" s="114"/>
      <c r="S11" s="114"/>
      <c r="T11" s="114"/>
    </row>
    <row r="12" spans="1:63" ht="20.25" customHeight="1">
      <c r="A12" s="288"/>
      <c r="B12" s="109" t="s">
        <v>11</v>
      </c>
      <c r="C12" s="110">
        <v>411</v>
      </c>
      <c r="D12" s="110">
        <v>401</v>
      </c>
      <c r="E12" s="110">
        <f>SUM(C12:D12)</f>
        <v>812</v>
      </c>
      <c r="F12" s="110">
        <v>28</v>
      </c>
      <c r="G12" s="63">
        <f t="shared" si="0"/>
        <v>29</v>
      </c>
      <c r="H12" s="110">
        <v>15</v>
      </c>
      <c r="I12" s="110">
        <v>29</v>
      </c>
      <c r="J12" s="111">
        <f>SUM(H12:I12)</f>
        <v>44</v>
      </c>
      <c r="BJ12" s="105"/>
    </row>
    <row r="13" spans="1:63" ht="20.25" customHeight="1">
      <c r="A13" s="288"/>
      <c r="B13" s="109" t="s">
        <v>6</v>
      </c>
      <c r="C13" s="110">
        <v>253</v>
      </c>
      <c r="D13" s="110">
        <v>220</v>
      </c>
      <c r="E13" s="110">
        <f>SUM(C13:D13)</f>
        <v>473</v>
      </c>
      <c r="F13" s="110">
        <v>16</v>
      </c>
      <c r="G13" s="63">
        <f t="shared" si="0"/>
        <v>29.5625</v>
      </c>
      <c r="H13" s="110">
        <v>8</v>
      </c>
      <c r="I13" s="110">
        <v>17</v>
      </c>
      <c r="J13" s="111">
        <f>SUM(H13:I13)</f>
        <v>25</v>
      </c>
    </row>
    <row r="14" spans="1:63" ht="20.25" customHeight="1">
      <c r="A14" s="288"/>
      <c r="B14" s="109" t="s">
        <v>4</v>
      </c>
      <c r="C14" s="110">
        <f>SUM(C10:C13)</f>
        <v>1429</v>
      </c>
      <c r="D14" s="110">
        <f>SUM(D10:D13)</f>
        <v>1302</v>
      </c>
      <c r="E14" s="110">
        <f>SUM(E10:E13)</f>
        <v>2731</v>
      </c>
      <c r="F14" s="110">
        <f>SUM(F10:F13)</f>
        <v>89</v>
      </c>
      <c r="G14" s="63">
        <f t="shared" si="0"/>
        <v>30.685393258426966</v>
      </c>
      <c r="H14" s="110">
        <f>SUM(H10:H13)</f>
        <v>44</v>
      </c>
      <c r="I14" s="110">
        <f>SUM(I10:I13)</f>
        <v>102</v>
      </c>
      <c r="J14" s="111">
        <f>SUM(J10:J13)</f>
        <v>146</v>
      </c>
      <c r="K14" s="25"/>
      <c r="L14" s="25"/>
      <c r="M14" s="25"/>
      <c r="N14" s="25"/>
      <c r="O14" s="25"/>
    </row>
    <row r="15" spans="1:63" ht="20.25" customHeight="1">
      <c r="A15" s="288" t="s">
        <v>278</v>
      </c>
      <c r="B15" s="118" t="s">
        <v>9</v>
      </c>
      <c r="C15" s="110">
        <v>383</v>
      </c>
      <c r="D15" s="110">
        <v>322</v>
      </c>
      <c r="E15" s="110">
        <f>SUM(C15:D15)</f>
        <v>705</v>
      </c>
      <c r="F15" s="110">
        <v>22</v>
      </c>
      <c r="G15" s="63">
        <f t="shared" si="0"/>
        <v>32.045454545454547</v>
      </c>
      <c r="H15" s="110">
        <v>11</v>
      </c>
      <c r="I15" s="110">
        <v>25</v>
      </c>
      <c r="J15" s="111">
        <f>SUM(H15:I15)</f>
        <v>36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112"/>
      <c r="BD15" s="112"/>
      <c r="BE15" s="112"/>
      <c r="BF15" s="112"/>
      <c r="BG15" s="112"/>
      <c r="BH15" s="112"/>
      <c r="BI15" s="112"/>
      <c r="BJ15" s="112"/>
      <c r="BK15" s="25"/>
    </row>
    <row r="16" spans="1:63" ht="20.25" customHeight="1">
      <c r="A16" s="288"/>
      <c r="B16" s="118" t="s">
        <v>10</v>
      </c>
      <c r="C16" s="110">
        <v>394</v>
      </c>
      <c r="D16" s="110">
        <v>363</v>
      </c>
      <c r="E16" s="110">
        <f>SUM(C16:D16)</f>
        <v>757</v>
      </c>
      <c r="F16" s="110">
        <v>24</v>
      </c>
      <c r="G16" s="63">
        <f t="shared" si="0"/>
        <v>31.541666666666668</v>
      </c>
      <c r="H16" s="110">
        <v>11</v>
      </c>
      <c r="I16" s="110">
        <v>28</v>
      </c>
      <c r="J16" s="111">
        <f>SUM(H16:I16)</f>
        <v>39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112"/>
      <c r="BD16" s="112"/>
      <c r="BE16" s="112"/>
      <c r="BF16" s="112"/>
      <c r="BG16" s="112"/>
      <c r="BH16" s="112"/>
      <c r="BI16" s="112"/>
      <c r="BJ16" s="112"/>
    </row>
    <row r="17" spans="1:63" ht="20.25" customHeight="1">
      <c r="A17" s="288"/>
      <c r="B17" s="118" t="s">
        <v>11</v>
      </c>
      <c r="C17" s="110">
        <v>425</v>
      </c>
      <c r="D17" s="110">
        <v>413</v>
      </c>
      <c r="E17" s="110">
        <f>SUM(C17:D17)</f>
        <v>838</v>
      </c>
      <c r="F17" s="110">
        <v>27</v>
      </c>
      <c r="G17" s="63">
        <f t="shared" si="0"/>
        <v>31.037037037037038</v>
      </c>
      <c r="H17" s="110">
        <v>15</v>
      </c>
      <c r="I17" s="110">
        <v>27</v>
      </c>
      <c r="J17" s="111">
        <f>SUM(H17:I17)</f>
        <v>42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112"/>
      <c r="BD17" s="112"/>
      <c r="BE17" s="112"/>
      <c r="BF17" s="112"/>
      <c r="BG17" s="112"/>
      <c r="BH17" s="112"/>
      <c r="BI17" s="112"/>
      <c r="BJ17" s="112"/>
    </row>
    <row r="18" spans="1:63" ht="20.25" customHeight="1">
      <c r="A18" s="288"/>
      <c r="B18" s="118" t="s">
        <v>6</v>
      </c>
      <c r="C18" s="110">
        <v>247</v>
      </c>
      <c r="D18" s="110">
        <v>204</v>
      </c>
      <c r="E18" s="110">
        <f>SUM(C18:D18)</f>
        <v>451</v>
      </c>
      <c r="F18" s="110">
        <v>15</v>
      </c>
      <c r="G18" s="63">
        <f t="shared" si="0"/>
        <v>30.066666666666666</v>
      </c>
      <c r="H18" s="110">
        <v>8</v>
      </c>
      <c r="I18" s="110">
        <v>16</v>
      </c>
      <c r="J18" s="111">
        <f>SUM(H18:I18)</f>
        <v>24</v>
      </c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112"/>
      <c r="BD18" s="112"/>
      <c r="BE18" s="112"/>
      <c r="BF18" s="112"/>
      <c r="BG18" s="112"/>
      <c r="BH18" s="112"/>
      <c r="BI18" s="112"/>
      <c r="BJ18" s="112"/>
    </row>
    <row r="19" spans="1:63" ht="20.25" customHeight="1">
      <c r="A19" s="288"/>
      <c r="B19" s="118" t="s">
        <v>4</v>
      </c>
      <c r="C19" s="110">
        <f>SUM(C15:C18)</f>
        <v>1449</v>
      </c>
      <c r="D19" s="110">
        <f>SUM(D15:D18)</f>
        <v>1302</v>
      </c>
      <c r="E19" s="110">
        <f>SUM(E15:E18)</f>
        <v>2751</v>
      </c>
      <c r="F19" s="110">
        <f>SUM(F15:F18)</f>
        <v>88</v>
      </c>
      <c r="G19" s="63">
        <f t="shared" si="0"/>
        <v>31.261363636363637</v>
      </c>
      <c r="H19" s="110">
        <f>SUM(H15:H18)</f>
        <v>45</v>
      </c>
      <c r="I19" s="110">
        <f>SUM(I15:I18)</f>
        <v>96</v>
      </c>
      <c r="J19" s="111">
        <f>SUM(J15:J18)</f>
        <v>141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112"/>
      <c r="BD19" s="112"/>
      <c r="BE19" s="112"/>
      <c r="BF19" s="112"/>
      <c r="BG19" s="112"/>
      <c r="BH19" s="112"/>
      <c r="BI19" s="112"/>
      <c r="BJ19" s="112"/>
    </row>
    <row r="20" spans="1:63" ht="20.25" customHeight="1">
      <c r="A20" s="288" t="s">
        <v>279</v>
      </c>
      <c r="B20" s="118" t="s">
        <v>9</v>
      </c>
      <c r="C20" s="110">
        <v>411</v>
      </c>
      <c r="D20" s="110">
        <v>346</v>
      </c>
      <c r="E20" s="110">
        <f>SUM(C20:D20)</f>
        <v>757</v>
      </c>
      <c r="F20" s="110">
        <v>32</v>
      </c>
      <c r="G20" s="63">
        <f t="shared" si="0"/>
        <v>23.65625</v>
      </c>
      <c r="H20" s="110">
        <v>11</v>
      </c>
      <c r="I20" s="110">
        <v>32</v>
      </c>
      <c r="J20" s="111">
        <f>SUM(H20:I20)</f>
        <v>43</v>
      </c>
      <c r="K20" s="25"/>
      <c r="L20" s="25"/>
      <c r="M20" s="25"/>
      <c r="N20" s="25"/>
      <c r="O20" s="25"/>
      <c r="P20" s="114"/>
      <c r="Q20" s="114"/>
      <c r="R20" s="114"/>
      <c r="S20" s="114"/>
      <c r="T20" s="114"/>
    </row>
    <row r="21" spans="1:63" ht="20.25" customHeight="1">
      <c r="A21" s="288"/>
      <c r="B21" s="118" t="s">
        <v>10</v>
      </c>
      <c r="C21" s="110">
        <v>380</v>
      </c>
      <c r="D21" s="110">
        <v>380</v>
      </c>
      <c r="E21" s="110">
        <f>SUM(C21:D21)</f>
        <v>760</v>
      </c>
      <c r="F21" s="110">
        <v>28</v>
      </c>
      <c r="G21" s="63">
        <f t="shared" si="0"/>
        <v>27.142857142857142</v>
      </c>
      <c r="H21" s="110">
        <v>9</v>
      </c>
      <c r="I21" s="110">
        <v>28</v>
      </c>
      <c r="J21" s="111">
        <f>SUM(H21:I21)</f>
        <v>37</v>
      </c>
      <c r="K21" s="25"/>
      <c r="L21" s="25"/>
      <c r="M21" s="25"/>
      <c r="N21" s="25"/>
      <c r="O21" s="25"/>
      <c r="P21" s="114"/>
      <c r="Q21" s="114"/>
      <c r="R21" s="114"/>
      <c r="S21" s="114"/>
      <c r="T21" s="114"/>
    </row>
    <row r="22" spans="1:63" ht="20.25" customHeight="1">
      <c r="A22" s="288"/>
      <c r="B22" s="118" t="s">
        <v>11</v>
      </c>
      <c r="C22" s="110">
        <v>435</v>
      </c>
      <c r="D22" s="110">
        <v>427</v>
      </c>
      <c r="E22" s="110">
        <f>SUM(C22:D22)</f>
        <v>862</v>
      </c>
      <c r="F22" s="110">
        <v>32</v>
      </c>
      <c r="G22" s="63">
        <f>+E22/F22</f>
        <v>26.9375</v>
      </c>
      <c r="H22" s="110">
        <v>13</v>
      </c>
      <c r="I22" s="110">
        <v>29</v>
      </c>
      <c r="J22" s="111">
        <f>SUM(H22:I22)</f>
        <v>42</v>
      </c>
      <c r="K22" s="25"/>
      <c r="L22" s="25"/>
      <c r="M22" s="25"/>
      <c r="N22" s="25"/>
      <c r="O22" s="25"/>
      <c r="P22" s="114"/>
      <c r="Q22" s="114"/>
      <c r="R22" s="114"/>
      <c r="S22" s="114"/>
      <c r="T22" s="114"/>
    </row>
    <row r="23" spans="1:63" ht="20.25" customHeight="1">
      <c r="A23" s="288"/>
      <c r="B23" s="118" t="s">
        <v>6</v>
      </c>
      <c r="C23" s="110">
        <v>252</v>
      </c>
      <c r="D23" s="110">
        <v>201</v>
      </c>
      <c r="E23" s="110">
        <f>SUM(C23:D23)</f>
        <v>453</v>
      </c>
      <c r="F23" s="110">
        <v>17</v>
      </c>
      <c r="G23" s="63">
        <f>+E23/F23</f>
        <v>26.647058823529413</v>
      </c>
      <c r="H23" s="110">
        <v>7</v>
      </c>
      <c r="I23" s="110">
        <v>19</v>
      </c>
      <c r="J23" s="111">
        <f>SUM(H23:I23)</f>
        <v>26</v>
      </c>
      <c r="K23" s="25"/>
      <c r="L23" s="25"/>
      <c r="M23" s="25"/>
      <c r="N23" s="25"/>
      <c r="O23" s="25"/>
      <c r="P23" s="114"/>
      <c r="Q23" s="114"/>
      <c r="R23" s="114"/>
      <c r="S23" s="114"/>
      <c r="T23" s="114"/>
    </row>
    <row r="24" spans="1:63" ht="20.25" customHeight="1">
      <c r="A24" s="288"/>
      <c r="B24" s="118" t="s">
        <v>4</v>
      </c>
      <c r="C24" s="110">
        <f>SUM(C20:C23)</f>
        <v>1478</v>
      </c>
      <c r="D24" s="110">
        <f>SUM(D20:D23)</f>
        <v>1354</v>
      </c>
      <c r="E24" s="110">
        <f>SUM(E20:E23)</f>
        <v>2832</v>
      </c>
      <c r="F24" s="110">
        <f>SUM(F20:F23)</f>
        <v>109</v>
      </c>
      <c r="G24" s="63">
        <f>+E24/F24</f>
        <v>25.98165137614679</v>
      </c>
      <c r="H24" s="110">
        <f>SUM(H20:H23)</f>
        <v>40</v>
      </c>
      <c r="I24" s="110">
        <f>SUM(I20:I23)</f>
        <v>108</v>
      </c>
      <c r="J24" s="111">
        <f>SUM(J20:J23)</f>
        <v>148</v>
      </c>
      <c r="K24" s="25"/>
      <c r="L24" s="25"/>
      <c r="M24" s="25"/>
      <c r="N24" s="25"/>
      <c r="O24" s="25"/>
      <c r="P24" s="114"/>
      <c r="Q24" s="114"/>
      <c r="R24" s="114"/>
      <c r="S24" s="114"/>
      <c r="T24" s="114"/>
      <c r="BJ24" s="105"/>
    </row>
    <row r="25" spans="1:63" ht="20.25" customHeight="1">
      <c r="A25" s="288" t="s">
        <v>280</v>
      </c>
      <c r="B25" s="137" t="s">
        <v>9</v>
      </c>
      <c r="C25" s="116">
        <v>411</v>
      </c>
      <c r="D25" s="116">
        <v>360</v>
      </c>
      <c r="E25" s="116">
        <f>SUM(C25:D25)</f>
        <v>771</v>
      </c>
      <c r="F25" s="116">
        <v>30</v>
      </c>
      <c r="G25" s="62">
        <f t="shared" si="0"/>
        <v>25.7</v>
      </c>
      <c r="H25" s="116">
        <v>10</v>
      </c>
      <c r="I25" s="116">
        <v>32</v>
      </c>
      <c r="J25" s="117">
        <f>SUM(H25:I25)</f>
        <v>42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</row>
    <row r="26" spans="1:63" ht="20.25" customHeight="1">
      <c r="A26" s="288"/>
      <c r="B26" s="109" t="s">
        <v>10</v>
      </c>
      <c r="C26" s="116">
        <v>381</v>
      </c>
      <c r="D26" s="116">
        <v>397</v>
      </c>
      <c r="E26" s="110">
        <f t="shared" ref="E26:E38" si="1">SUM(C26:D26)</f>
        <v>778</v>
      </c>
      <c r="F26" s="116">
        <v>29</v>
      </c>
      <c r="G26" s="63">
        <f t="shared" si="0"/>
        <v>26.827586206896552</v>
      </c>
      <c r="H26" s="116">
        <v>11</v>
      </c>
      <c r="I26" s="116">
        <v>31</v>
      </c>
      <c r="J26" s="111">
        <f t="shared" ref="J26:J28" si="2">SUM(H26:I26)</f>
        <v>42</v>
      </c>
      <c r="K26" s="114"/>
      <c r="L26" s="114"/>
      <c r="M26" s="114"/>
      <c r="N26" s="114"/>
      <c r="O26" s="114"/>
      <c r="P26" s="114"/>
      <c r="Q26" s="114"/>
      <c r="R26" s="114"/>
      <c r="S26" s="114"/>
      <c r="T26" s="114"/>
    </row>
    <row r="27" spans="1:63" ht="20.25" customHeight="1">
      <c r="A27" s="288"/>
      <c r="B27" s="109" t="s">
        <v>11</v>
      </c>
      <c r="C27" s="110">
        <v>434</v>
      </c>
      <c r="D27" s="110">
        <v>416</v>
      </c>
      <c r="E27" s="110">
        <f t="shared" si="1"/>
        <v>850</v>
      </c>
      <c r="F27" s="110">
        <v>30</v>
      </c>
      <c r="G27" s="63">
        <f t="shared" si="0"/>
        <v>28.333333333333332</v>
      </c>
      <c r="H27" s="110">
        <v>11</v>
      </c>
      <c r="I27" s="110">
        <v>30</v>
      </c>
      <c r="J27" s="111">
        <f t="shared" si="2"/>
        <v>41</v>
      </c>
      <c r="BJ27" s="105"/>
    </row>
    <row r="28" spans="1:63" ht="20.25" customHeight="1">
      <c r="A28" s="288"/>
      <c r="B28" s="109" t="s">
        <v>6</v>
      </c>
      <c r="C28" s="110">
        <v>255</v>
      </c>
      <c r="D28" s="110">
        <v>206</v>
      </c>
      <c r="E28" s="110">
        <f>SUM(C28:D28)</f>
        <v>461</v>
      </c>
      <c r="F28" s="110">
        <v>17</v>
      </c>
      <c r="G28" s="63">
        <f>+E28/F28</f>
        <v>27.117647058823529</v>
      </c>
      <c r="H28" s="110">
        <v>8</v>
      </c>
      <c r="I28" s="110">
        <v>18</v>
      </c>
      <c r="J28" s="111">
        <f t="shared" si="2"/>
        <v>26</v>
      </c>
    </row>
    <row r="29" spans="1:63" ht="20.25" customHeight="1">
      <c r="A29" s="288"/>
      <c r="B29" s="109" t="s">
        <v>4</v>
      </c>
      <c r="C29" s="110">
        <f>SUM(C25:C28)</f>
        <v>1481</v>
      </c>
      <c r="D29" s="125">
        <f>SUM(D25:D28)</f>
        <v>1379</v>
      </c>
      <c r="E29" s="110">
        <f>SUM(E25:E28)</f>
        <v>2860</v>
      </c>
      <c r="F29" s="110">
        <f>SUM(F25:F28)</f>
        <v>106</v>
      </c>
      <c r="G29" s="63">
        <f t="shared" si="0"/>
        <v>26.981132075471699</v>
      </c>
      <c r="H29" s="110">
        <f>SUM(H25:H28)</f>
        <v>40</v>
      </c>
      <c r="I29" s="110">
        <f>SUM(I25:I28)</f>
        <v>111</v>
      </c>
      <c r="J29" s="136">
        <f>SUM(J25:J28)</f>
        <v>151</v>
      </c>
      <c r="K29" s="25"/>
      <c r="L29" s="25"/>
      <c r="M29" s="25"/>
      <c r="N29" s="25"/>
      <c r="O29" s="25"/>
    </row>
    <row r="30" spans="1:63" ht="20.25" customHeight="1">
      <c r="A30" s="288" t="s">
        <v>281</v>
      </c>
      <c r="B30" s="118" t="s">
        <v>9</v>
      </c>
      <c r="C30" s="116">
        <v>431</v>
      </c>
      <c r="D30" s="110">
        <v>384</v>
      </c>
      <c r="E30" s="116">
        <f t="shared" si="1"/>
        <v>815</v>
      </c>
      <c r="F30" s="116">
        <v>33</v>
      </c>
      <c r="G30" s="63">
        <f t="shared" si="0"/>
        <v>24.696969696969695</v>
      </c>
      <c r="H30" s="116">
        <v>12</v>
      </c>
      <c r="I30" s="116">
        <v>34</v>
      </c>
      <c r="J30" s="111">
        <f>SUM(H30:I30)</f>
        <v>46</v>
      </c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112"/>
      <c r="BD30" s="112"/>
      <c r="BE30" s="112"/>
      <c r="BF30" s="112"/>
      <c r="BG30" s="112"/>
      <c r="BH30" s="112"/>
      <c r="BI30" s="112"/>
      <c r="BJ30" s="112"/>
      <c r="BK30" s="25"/>
    </row>
    <row r="31" spans="1:63" ht="20.25" customHeight="1">
      <c r="A31" s="288"/>
      <c r="B31" s="118" t="s">
        <v>10</v>
      </c>
      <c r="C31" s="110">
        <v>400</v>
      </c>
      <c r="D31" s="110">
        <v>418</v>
      </c>
      <c r="E31" s="110">
        <f t="shared" si="1"/>
        <v>818</v>
      </c>
      <c r="F31" s="110">
        <v>30</v>
      </c>
      <c r="G31" s="63">
        <f t="shared" si="0"/>
        <v>27.266666666666666</v>
      </c>
      <c r="H31" s="110">
        <v>12</v>
      </c>
      <c r="I31" s="110">
        <v>28</v>
      </c>
      <c r="J31" s="111">
        <f t="shared" ref="J31:J33" si="3">SUM(H31:I31)</f>
        <v>40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112"/>
      <c r="BD31" s="112"/>
      <c r="BE31" s="112"/>
      <c r="BF31" s="112"/>
      <c r="BG31" s="112"/>
      <c r="BH31" s="112"/>
      <c r="BI31" s="112"/>
      <c r="BJ31" s="112"/>
    </row>
    <row r="32" spans="1:63" ht="20.25" customHeight="1">
      <c r="A32" s="288"/>
      <c r="B32" s="118" t="s">
        <v>11</v>
      </c>
      <c r="C32" s="110">
        <v>452</v>
      </c>
      <c r="D32" s="110">
        <v>396</v>
      </c>
      <c r="E32" s="110">
        <f t="shared" si="1"/>
        <v>848</v>
      </c>
      <c r="F32" s="110">
        <v>34</v>
      </c>
      <c r="G32" s="63">
        <f t="shared" si="0"/>
        <v>24.941176470588236</v>
      </c>
      <c r="H32" s="110">
        <v>15</v>
      </c>
      <c r="I32" s="110">
        <v>31</v>
      </c>
      <c r="J32" s="111">
        <f t="shared" si="3"/>
        <v>46</v>
      </c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112"/>
      <c r="BD32" s="112"/>
      <c r="BE32" s="112"/>
      <c r="BF32" s="112"/>
      <c r="BG32" s="112"/>
      <c r="BH32" s="112"/>
      <c r="BI32" s="112"/>
      <c r="BJ32" s="112"/>
    </row>
    <row r="33" spans="1:62" ht="20.25" customHeight="1">
      <c r="A33" s="288"/>
      <c r="B33" s="118" t="s">
        <v>6</v>
      </c>
      <c r="C33" s="110">
        <v>255</v>
      </c>
      <c r="D33" s="110">
        <v>229</v>
      </c>
      <c r="E33" s="110">
        <f t="shared" si="1"/>
        <v>484</v>
      </c>
      <c r="F33" s="110">
        <v>19</v>
      </c>
      <c r="G33" s="63">
        <f t="shared" si="0"/>
        <v>25.473684210526315</v>
      </c>
      <c r="H33" s="110">
        <v>8</v>
      </c>
      <c r="I33" s="110">
        <v>19</v>
      </c>
      <c r="J33" s="111">
        <f t="shared" si="3"/>
        <v>27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112"/>
      <c r="BD33" s="112"/>
      <c r="BE33" s="112"/>
      <c r="BF33" s="112"/>
      <c r="BG33" s="112"/>
      <c r="BH33" s="112"/>
      <c r="BI33" s="112"/>
      <c r="BJ33" s="112"/>
    </row>
    <row r="34" spans="1:62" ht="20.25" customHeight="1">
      <c r="A34" s="288"/>
      <c r="B34" s="118" t="s">
        <v>4</v>
      </c>
      <c r="C34" s="110">
        <f>SUM(C30:C33)</f>
        <v>1538</v>
      </c>
      <c r="D34" s="110">
        <f>SUM(D30:D33)</f>
        <v>1427</v>
      </c>
      <c r="E34" s="110">
        <f>SUM(E30:E33)</f>
        <v>2965</v>
      </c>
      <c r="F34" s="110">
        <f>SUM(F30:F33)</f>
        <v>116</v>
      </c>
      <c r="G34" s="63">
        <f t="shared" si="0"/>
        <v>25.560344827586206</v>
      </c>
      <c r="H34" s="110">
        <f>SUM(H30:H33)</f>
        <v>47</v>
      </c>
      <c r="I34" s="110">
        <f>SUM(I30:I33)</f>
        <v>112</v>
      </c>
      <c r="J34" s="136">
        <f>SUM(J30:J33)</f>
        <v>159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112"/>
      <c r="BD34" s="112"/>
      <c r="BE34" s="112"/>
      <c r="BF34" s="112"/>
      <c r="BG34" s="112"/>
      <c r="BH34" s="112"/>
      <c r="BI34" s="112"/>
      <c r="BJ34" s="112"/>
    </row>
    <row r="35" spans="1:62" ht="20.25" customHeight="1">
      <c r="A35" s="288" t="s">
        <v>282</v>
      </c>
      <c r="B35" s="118" t="s">
        <v>9</v>
      </c>
      <c r="C35" s="116">
        <v>431</v>
      </c>
      <c r="D35" s="116">
        <v>373</v>
      </c>
      <c r="E35" s="116">
        <f t="shared" si="1"/>
        <v>804</v>
      </c>
      <c r="F35" s="116">
        <v>35</v>
      </c>
      <c r="G35" s="63">
        <f t="shared" si="0"/>
        <v>22.971428571428572</v>
      </c>
      <c r="H35" s="116">
        <v>17</v>
      </c>
      <c r="I35" s="116">
        <v>32</v>
      </c>
      <c r="J35" s="111">
        <f>SUM(H35:I35)</f>
        <v>49</v>
      </c>
      <c r="K35" s="25"/>
      <c r="L35" s="25"/>
      <c r="M35" s="25"/>
      <c r="N35" s="25"/>
      <c r="O35" s="25"/>
      <c r="P35" s="114"/>
      <c r="Q35" s="114"/>
      <c r="R35" s="114"/>
      <c r="S35" s="114"/>
      <c r="T35" s="114"/>
    </row>
    <row r="36" spans="1:62" ht="20.25" customHeight="1">
      <c r="A36" s="288"/>
      <c r="B36" s="118" t="s">
        <v>10</v>
      </c>
      <c r="C36" s="110">
        <v>419</v>
      </c>
      <c r="D36" s="110">
        <v>434</v>
      </c>
      <c r="E36" s="110">
        <f t="shared" si="1"/>
        <v>853</v>
      </c>
      <c r="F36" s="110">
        <v>32</v>
      </c>
      <c r="G36" s="63">
        <f t="shared" si="0"/>
        <v>26.65625</v>
      </c>
      <c r="H36" s="110">
        <v>13</v>
      </c>
      <c r="I36" s="110">
        <v>30</v>
      </c>
      <c r="J36" s="111">
        <f t="shared" ref="J36:J38" si="4">SUM(H36:I36)</f>
        <v>43</v>
      </c>
      <c r="K36" s="25"/>
      <c r="L36" s="25"/>
      <c r="M36" s="25"/>
      <c r="N36" s="25"/>
      <c r="O36" s="25"/>
      <c r="P36" s="114"/>
      <c r="Q36" s="114"/>
      <c r="R36" s="114"/>
      <c r="S36" s="114"/>
      <c r="T36" s="114"/>
    </row>
    <row r="37" spans="1:62" ht="20.25" customHeight="1">
      <c r="A37" s="288"/>
      <c r="B37" s="118" t="s">
        <v>11</v>
      </c>
      <c r="C37" s="110">
        <v>474</v>
      </c>
      <c r="D37" s="110">
        <v>419</v>
      </c>
      <c r="E37" s="110">
        <f t="shared" si="1"/>
        <v>893</v>
      </c>
      <c r="F37" s="110">
        <v>34</v>
      </c>
      <c r="G37" s="63">
        <f t="shared" si="0"/>
        <v>26.264705882352942</v>
      </c>
      <c r="H37" s="110">
        <v>13</v>
      </c>
      <c r="I37" s="110">
        <v>31</v>
      </c>
      <c r="J37" s="111">
        <f t="shared" si="4"/>
        <v>44</v>
      </c>
      <c r="K37" s="25"/>
      <c r="L37" s="25"/>
      <c r="M37" s="25"/>
      <c r="N37" s="25"/>
      <c r="O37" s="25"/>
      <c r="P37" s="114"/>
      <c r="Q37" s="114"/>
      <c r="R37" s="114"/>
      <c r="S37" s="114"/>
      <c r="T37" s="114"/>
    </row>
    <row r="38" spans="1:62" ht="20.25" customHeight="1">
      <c r="A38" s="288"/>
      <c r="B38" s="118" t="s">
        <v>6</v>
      </c>
      <c r="C38" s="110">
        <v>243</v>
      </c>
      <c r="D38" s="110">
        <v>240</v>
      </c>
      <c r="E38" s="110">
        <f t="shared" si="1"/>
        <v>483</v>
      </c>
      <c r="F38" s="110">
        <v>20</v>
      </c>
      <c r="G38" s="63">
        <f>+E38/F38</f>
        <v>24.15</v>
      </c>
      <c r="H38" s="110">
        <v>10</v>
      </c>
      <c r="I38" s="110">
        <v>19</v>
      </c>
      <c r="J38" s="111">
        <f t="shared" si="4"/>
        <v>29</v>
      </c>
      <c r="K38" s="25"/>
      <c r="L38" s="25"/>
      <c r="M38" s="25"/>
      <c r="N38" s="25"/>
      <c r="O38" s="25"/>
      <c r="P38" s="114"/>
      <c r="Q38" s="114"/>
      <c r="R38" s="114"/>
      <c r="S38" s="114"/>
      <c r="T38" s="114"/>
    </row>
    <row r="39" spans="1:62" ht="20.25" customHeight="1">
      <c r="A39" s="288"/>
      <c r="B39" s="127" t="s">
        <v>4</v>
      </c>
      <c r="C39" s="128">
        <f>SUM(C35:C38)</f>
        <v>1567</v>
      </c>
      <c r="D39" s="128">
        <f>SUM(D35:D38)</f>
        <v>1466</v>
      </c>
      <c r="E39" s="128">
        <f>SUM(E35:E38)</f>
        <v>3033</v>
      </c>
      <c r="F39" s="128">
        <f>SUM(F35:F38)</f>
        <v>121</v>
      </c>
      <c r="G39" s="64">
        <f>+E39/F39</f>
        <v>25.06611570247934</v>
      </c>
      <c r="H39" s="128">
        <f>SUM(H35:H38)</f>
        <v>53</v>
      </c>
      <c r="I39" s="128">
        <f>SUM(I35:I38)</f>
        <v>112</v>
      </c>
      <c r="J39" s="130">
        <f>SUM(J35:J38)</f>
        <v>165</v>
      </c>
      <c r="K39" s="25"/>
      <c r="L39" s="25"/>
      <c r="M39" s="25"/>
      <c r="N39" s="25"/>
      <c r="O39" s="25"/>
      <c r="P39" s="114"/>
      <c r="Q39" s="114"/>
      <c r="R39" s="114"/>
      <c r="S39" s="114"/>
      <c r="T39" s="114"/>
      <c r="BJ39" s="105"/>
    </row>
    <row r="40" spans="1:62" ht="16.5" customHeight="1">
      <c r="A40" s="26"/>
      <c r="B40" s="131"/>
      <c r="F40" s="78"/>
      <c r="G40" s="78"/>
      <c r="H40" s="78"/>
      <c r="I40" s="78"/>
      <c r="J40" s="132" t="s">
        <v>71</v>
      </c>
      <c r="K40" s="25"/>
      <c r="L40" s="25"/>
      <c r="M40" s="25"/>
      <c r="N40" s="25"/>
      <c r="O40" s="25"/>
    </row>
    <row r="41" spans="1:62" ht="16.5" customHeight="1">
      <c r="B41" s="131"/>
      <c r="F41" s="68"/>
      <c r="G41" s="68"/>
      <c r="H41" s="68"/>
      <c r="I41" s="68"/>
      <c r="J41" s="68"/>
      <c r="K41" s="25"/>
      <c r="L41" s="25"/>
      <c r="M41" s="25"/>
      <c r="N41" s="25"/>
      <c r="O41" s="25"/>
    </row>
    <row r="42" spans="1:62" ht="16.5" customHeight="1">
      <c r="B42" s="131"/>
      <c r="F42" s="78"/>
      <c r="G42" s="78"/>
      <c r="H42" s="78"/>
      <c r="I42" s="78"/>
      <c r="J42" s="78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112"/>
      <c r="BE42" s="112"/>
      <c r="BF42" s="112"/>
      <c r="BG42" s="112"/>
      <c r="BH42" s="112"/>
      <c r="BI42" s="112"/>
      <c r="BJ42" s="112"/>
    </row>
    <row r="43" spans="1:62" ht="16.5" customHeight="1">
      <c r="B43" s="131"/>
      <c r="F43" s="68"/>
      <c r="G43" s="68"/>
      <c r="H43" s="68"/>
      <c r="I43" s="68"/>
      <c r="J43" s="68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112"/>
      <c r="BE43" s="112"/>
      <c r="BF43" s="112"/>
      <c r="BG43" s="112"/>
      <c r="BH43" s="112"/>
      <c r="BI43" s="112"/>
      <c r="BJ43" s="112"/>
    </row>
    <row r="44" spans="1:62" ht="16.5" customHeight="1">
      <c r="B44" s="131"/>
      <c r="F44" s="70"/>
      <c r="G44" s="70"/>
      <c r="H44" s="68"/>
      <c r="I44" s="68"/>
      <c r="J44" s="68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112"/>
      <c r="BE44" s="112"/>
      <c r="BF44" s="112"/>
      <c r="BG44" s="112"/>
      <c r="BH44" s="112"/>
      <c r="BI44" s="112"/>
      <c r="BJ44" s="112"/>
    </row>
    <row r="45" spans="1:62" ht="16.5" customHeight="1">
      <c r="B45" s="131"/>
      <c r="F45" s="70"/>
      <c r="G45" s="70"/>
      <c r="H45" s="70"/>
      <c r="I45" s="70"/>
      <c r="J45" s="70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112"/>
      <c r="BE45" s="112"/>
      <c r="BF45" s="112"/>
      <c r="BG45" s="112"/>
      <c r="BH45" s="112"/>
      <c r="BI45" s="112"/>
      <c r="BJ45" s="112"/>
    </row>
    <row r="46" spans="1:62" ht="16.5" customHeight="1">
      <c r="B46" s="131"/>
      <c r="F46" s="133"/>
      <c r="G46" s="133"/>
      <c r="H46" s="134"/>
      <c r="I46" s="134"/>
      <c r="J46" s="134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112"/>
      <c r="BE46" s="112"/>
      <c r="BF46" s="112"/>
      <c r="BG46" s="112"/>
      <c r="BH46" s="112"/>
      <c r="BI46" s="112"/>
      <c r="BJ46" s="112"/>
    </row>
    <row r="47" spans="1:62" ht="16.5" customHeight="1">
      <c r="A47" s="133"/>
      <c r="B47" s="131"/>
      <c r="C47" s="133"/>
      <c r="D47" s="133"/>
      <c r="E47" s="133"/>
      <c r="F47" s="133"/>
      <c r="G47" s="135"/>
      <c r="H47" s="135"/>
      <c r="I47" s="135"/>
      <c r="J47" s="135"/>
      <c r="K47" s="113"/>
      <c r="L47" s="113"/>
      <c r="M47" s="113"/>
      <c r="N47" s="113"/>
      <c r="O47" s="113"/>
      <c r="P47" s="114"/>
      <c r="Q47" s="114"/>
      <c r="R47" s="114"/>
      <c r="S47" s="114"/>
      <c r="T47" s="114"/>
    </row>
    <row r="48" spans="1:62" ht="16.5" customHeight="1">
      <c r="B48" s="131"/>
      <c r="F48" s="133"/>
      <c r="G48" s="133"/>
      <c r="H48" s="133"/>
      <c r="I48" s="133"/>
      <c r="J48" s="133"/>
      <c r="K48" s="114"/>
      <c r="L48" s="114"/>
      <c r="M48" s="114"/>
      <c r="N48" s="114"/>
      <c r="O48" s="114"/>
      <c r="P48" s="114"/>
      <c r="Q48" s="114"/>
      <c r="R48" s="114"/>
      <c r="S48" s="114"/>
      <c r="T48" s="114"/>
    </row>
  </sheetData>
  <mergeCells count="12">
    <mergeCell ref="H3:J3"/>
    <mergeCell ref="A5:A9"/>
    <mergeCell ref="A35:A39"/>
    <mergeCell ref="A3:A4"/>
    <mergeCell ref="B3:B4"/>
    <mergeCell ref="C3:E3"/>
    <mergeCell ref="F3:F4"/>
    <mergeCell ref="A10:A14"/>
    <mergeCell ref="A15:A19"/>
    <mergeCell ref="A20:A24"/>
    <mergeCell ref="A25:A29"/>
    <mergeCell ref="A30:A34"/>
  </mergeCells>
  <phoneticPr fontId="9"/>
  <pageMargins left="0.59055118110236227" right="0.59055118110236227" top="0.59055118110236227" bottom="0.59055118110236227" header="0.31496062992125984" footer="0.31496062992125984"/>
  <pageSetup paperSize="9" firstPageNumber="156" orientation="portrait" useFirstPageNumber="1" r:id="rId1"/>
  <headerFooter alignWithMargins="0">
    <oddHeader>&amp;L&amp;10教　　育</oddHeader>
    <oddFooter>&amp;C－&amp;P－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3"/>
  <sheetViews>
    <sheetView workbookViewId="0">
      <pane xSplit="1" ySplit="4" topLeftCell="B5" activePane="bottomRight" state="frozen"/>
      <selection activeCell="J32" sqref="J32"/>
      <selection pane="topRight" activeCell="J32" sqref="J32"/>
      <selection pane="bottomLeft" activeCell="J32" sqref="J32"/>
      <selection pane="bottomRight" activeCell="J32" sqref="J32"/>
    </sheetView>
  </sheetViews>
  <sheetFormatPr defaultColWidth="8.625" defaultRowHeight="21" customHeight="1"/>
  <cols>
    <col min="1" max="2" width="9.125" style="103" customWidth="1"/>
    <col min="3" max="3" width="5.25" style="103" customWidth="1"/>
    <col min="4" max="5" width="5.5" style="103" customWidth="1"/>
    <col min="6" max="23" width="5.125" style="103" customWidth="1"/>
    <col min="24" max="16384" width="8.625" style="103"/>
  </cols>
  <sheetData>
    <row r="1" spans="1:60" s="102" customFormat="1" ht="27" customHeight="1">
      <c r="A1" s="102" t="s">
        <v>54</v>
      </c>
    </row>
    <row r="2" spans="1:60" ht="21" customHeight="1">
      <c r="H2" s="71"/>
      <c r="W2" s="71" t="s">
        <v>275</v>
      </c>
    </row>
    <row r="3" spans="1:60" ht="21.75" customHeight="1">
      <c r="A3" s="291" t="s">
        <v>5</v>
      </c>
      <c r="B3" s="293" t="s">
        <v>7</v>
      </c>
      <c r="C3" s="297" t="s">
        <v>55</v>
      </c>
      <c r="D3" s="298"/>
      <c r="E3" s="299"/>
      <c r="F3" s="297" t="s">
        <v>18</v>
      </c>
      <c r="G3" s="298"/>
      <c r="H3" s="299"/>
      <c r="I3" s="297" t="s">
        <v>19</v>
      </c>
      <c r="J3" s="298"/>
      <c r="K3" s="299"/>
      <c r="L3" s="297" t="s">
        <v>20</v>
      </c>
      <c r="M3" s="298"/>
      <c r="N3" s="299"/>
      <c r="O3" s="297" t="s">
        <v>21</v>
      </c>
      <c r="P3" s="298"/>
      <c r="Q3" s="299"/>
      <c r="R3" s="297" t="s">
        <v>22</v>
      </c>
      <c r="S3" s="298"/>
      <c r="T3" s="299"/>
      <c r="U3" s="297" t="s">
        <v>23</v>
      </c>
      <c r="V3" s="298"/>
      <c r="W3" s="300"/>
      <c r="BH3" s="105"/>
    </row>
    <row r="4" spans="1:60" ht="21.75" customHeight="1">
      <c r="A4" s="292"/>
      <c r="B4" s="294"/>
      <c r="C4" s="106" t="s">
        <v>2</v>
      </c>
      <c r="D4" s="106" t="s">
        <v>0</v>
      </c>
      <c r="E4" s="106" t="s">
        <v>3</v>
      </c>
      <c r="F4" s="106" t="s">
        <v>2</v>
      </c>
      <c r="G4" s="106" t="s">
        <v>0</v>
      </c>
      <c r="H4" s="106" t="s">
        <v>3</v>
      </c>
      <c r="I4" s="138" t="s">
        <v>2</v>
      </c>
      <c r="J4" s="106" t="s">
        <v>0</v>
      </c>
      <c r="K4" s="106" t="s">
        <v>3</v>
      </c>
      <c r="L4" s="138" t="s">
        <v>2</v>
      </c>
      <c r="M4" s="106" t="s">
        <v>0</v>
      </c>
      <c r="N4" s="106" t="s">
        <v>3</v>
      </c>
      <c r="O4" s="138" t="s">
        <v>2</v>
      </c>
      <c r="P4" s="106" t="s">
        <v>0</v>
      </c>
      <c r="Q4" s="106" t="s">
        <v>3</v>
      </c>
      <c r="R4" s="138" t="s">
        <v>2</v>
      </c>
      <c r="S4" s="106" t="s">
        <v>0</v>
      </c>
      <c r="T4" s="106" t="s">
        <v>3</v>
      </c>
      <c r="U4" s="138" t="s">
        <v>2</v>
      </c>
      <c r="V4" s="106" t="s">
        <v>0</v>
      </c>
      <c r="W4" s="108" t="s">
        <v>3</v>
      </c>
    </row>
    <row r="5" spans="1:60" ht="21.75" customHeight="1">
      <c r="A5" s="292" t="s">
        <v>284</v>
      </c>
      <c r="B5" s="118" t="s">
        <v>9</v>
      </c>
      <c r="C5" s="65">
        <f>F5+I5+L5+O5+R5+U5</f>
        <v>411</v>
      </c>
      <c r="D5" s="65">
        <f>G5+J5+M5+P5+S5+V5</f>
        <v>346</v>
      </c>
      <c r="E5" s="65">
        <f t="shared" ref="E5:E24" si="0">C5+D5</f>
        <v>757</v>
      </c>
      <c r="F5" s="65">
        <v>77</v>
      </c>
      <c r="G5" s="65">
        <v>66</v>
      </c>
      <c r="H5" s="65">
        <f>F5+G5</f>
        <v>143</v>
      </c>
      <c r="I5" s="67">
        <v>67</v>
      </c>
      <c r="J5" s="65">
        <v>44</v>
      </c>
      <c r="K5" s="65">
        <f>I5+J5</f>
        <v>111</v>
      </c>
      <c r="L5" s="67">
        <v>82</v>
      </c>
      <c r="M5" s="65">
        <v>62</v>
      </c>
      <c r="N5" s="65">
        <f>L5+M5</f>
        <v>144</v>
      </c>
      <c r="O5" s="67">
        <v>66</v>
      </c>
      <c r="P5" s="65">
        <v>63</v>
      </c>
      <c r="Q5" s="65">
        <f>O5+P5</f>
        <v>129</v>
      </c>
      <c r="R5" s="67">
        <v>62</v>
      </c>
      <c r="S5" s="65">
        <v>56</v>
      </c>
      <c r="T5" s="65">
        <f>R5+S5</f>
        <v>118</v>
      </c>
      <c r="U5" s="67">
        <v>57</v>
      </c>
      <c r="V5" s="65">
        <v>55</v>
      </c>
      <c r="W5" s="66">
        <f>SUM(U5:V5)</f>
        <v>112</v>
      </c>
    </row>
    <row r="6" spans="1:60" ht="21.75" customHeight="1">
      <c r="A6" s="292"/>
      <c r="B6" s="118" t="s">
        <v>10</v>
      </c>
      <c r="C6" s="65">
        <f t="shared" ref="C6:D8" si="1">F6+I6+L6+O6+R6+U6</f>
        <v>380</v>
      </c>
      <c r="D6" s="65">
        <f t="shared" si="1"/>
        <v>380</v>
      </c>
      <c r="E6" s="65">
        <f t="shared" si="0"/>
        <v>760</v>
      </c>
      <c r="F6" s="65">
        <v>65</v>
      </c>
      <c r="G6" s="65">
        <v>72</v>
      </c>
      <c r="H6" s="65">
        <f>F6+G6</f>
        <v>137</v>
      </c>
      <c r="I6" s="67">
        <v>69</v>
      </c>
      <c r="J6" s="65">
        <v>68</v>
      </c>
      <c r="K6" s="65">
        <f>I6+J6</f>
        <v>137</v>
      </c>
      <c r="L6" s="67">
        <v>66</v>
      </c>
      <c r="M6" s="65">
        <v>58</v>
      </c>
      <c r="N6" s="65">
        <f>L6+M6</f>
        <v>124</v>
      </c>
      <c r="O6" s="67">
        <v>57</v>
      </c>
      <c r="P6" s="65">
        <v>69</v>
      </c>
      <c r="Q6" s="65">
        <f>O6+P6</f>
        <v>126</v>
      </c>
      <c r="R6" s="67">
        <v>59</v>
      </c>
      <c r="S6" s="65">
        <v>52</v>
      </c>
      <c r="T6" s="65">
        <f>R6+S6</f>
        <v>111</v>
      </c>
      <c r="U6" s="67">
        <v>64</v>
      </c>
      <c r="V6" s="65">
        <v>61</v>
      </c>
      <c r="W6" s="66">
        <f>SUM(U6:V6)</f>
        <v>125</v>
      </c>
    </row>
    <row r="7" spans="1:60" ht="21.75" customHeight="1">
      <c r="A7" s="292"/>
      <c r="B7" s="118" t="s">
        <v>11</v>
      </c>
      <c r="C7" s="65">
        <f t="shared" si="1"/>
        <v>435</v>
      </c>
      <c r="D7" s="65">
        <f t="shared" si="1"/>
        <v>427</v>
      </c>
      <c r="E7" s="65">
        <f t="shared" si="0"/>
        <v>862</v>
      </c>
      <c r="F7" s="65">
        <v>76</v>
      </c>
      <c r="G7" s="65">
        <v>69</v>
      </c>
      <c r="H7" s="65">
        <f>F7+G7</f>
        <v>145</v>
      </c>
      <c r="I7" s="67">
        <v>71</v>
      </c>
      <c r="J7" s="65">
        <v>84</v>
      </c>
      <c r="K7" s="65">
        <f>I7+J7</f>
        <v>155</v>
      </c>
      <c r="L7" s="67">
        <v>91</v>
      </c>
      <c r="M7" s="65">
        <v>65</v>
      </c>
      <c r="N7" s="65">
        <f>L7+M7</f>
        <v>156</v>
      </c>
      <c r="O7" s="67">
        <v>64</v>
      </c>
      <c r="P7" s="65">
        <v>60</v>
      </c>
      <c r="Q7" s="65">
        <f>O7+P7</f>
        <v>124</v>
      </c>
      <c r="R7" s="67">
        <v>68</v>
      </c>
      <c r="S7" s="65">
        <v>77</v>
      </c>
      <c r="T7" s="65">
        <f>R7+S7</f>
        <v>145</v>
      </c>
      <c r="U7" s="67">
        <v>65</v>
      </c>
      <c r="V7" s="65">
        <v>72</v>
      </c>
      <c r="W7" s="66">
        <f>SUM(U7:V7)</f>
        <v>137</v>
      </c>
    </row>
    <row r="8" spans="1:60" ht="21.75" customHeight="1">
      <c r="A8" s="292"/>
      <c r="B8" s="118" t="s">
        <v>6</v>
      </c>
      <c r="C8" s="65">
        <f t="shared" si="1"/>
        <v>252</v>
      </c>
      <c r="D8" s="65">
        <f t="shared" si="1"/>
        <v>201</v>
      </c>
      <c r="E8" s="65">
        <f t="shared" si="0"/>
        <v>453</v>
      </c>
      <c r="F8" s="65">
        <v>46</v>
      </c>
      <c r="G8" s="65">
        <v>26</v>
      </c>
      <c r="H8" s="65">
        <f>F8+G8</f>
        <v>72</v>
      </c>
      <c r="I8" s="67">
        <v>34</v>
      </c>
      <c r="J8" s="65">
        <v>36</v>
      </c>
      <c r="K8" s="65">
        <f>I8+J8</f>
        <v>70</v>
      </c>
      <c r="L8" s="67">
        <v>44</v>
      </c>
      <c r="M8" s="65">
        <v>40</v>
      </c>
      <c r="N8" s="65">
        <f>L8+M8</f>
        <v>84</v>
      </c>
      <c r="O8" s="67">
        <v>47</v>
      </c>
      <c r="P8" s="65">
        <v>32</v>
      </c>
      <c r="Q8" s="65">
        <f>O8+P8</f>
        <v>79</v>
      </c>
      <c r="R8" s="67">
        <v>43</v>
      </c>
      <c r="S8" s="65">
        <v>25</v>
      </c>
      <c r="T8" s="65">
        <f>R8+S8</f>
        <v>68</v>
      </c>
      <c r="U8" s="67">
        <v>38</v>
      </c>
      <c r="V8" s="65">
        <v>42</v>
      </c>
      <c r="W8" s="66">
        <f>SUM(U8:V8)</f>
        <v>80</v>
      </c>
    </row>
    <row r="9" spans="1:60" ht="21.75" customHeight="1">
      <c r="A9" s="292"/>
      <c r="B9" s="118" t="s">
        <v>4</v>
      </c>
      <c r="C9" s="93">
        <f>SUM(C5:C8)</f>
        <v>1478</v>
      </c>
      <c r="D9" s="93">
        <f t="shared" ref="D9:W9" si="2">SUM(D5:D8)</f>
        <v>1354</v>
      </c>
      <c r="E9" s="65">
        <f t="shared" si="0"/>
        <v>2832</v>
      </c>
      <c r="F9" s="93">
        <f>SUM(F5:F8)</f>
        <v>264</v>
      </c>
      <c r="G9" s="93">
        <f>SUM(G5:G8)</f>
        <v>233</v>
      </c>
      <c r="H9" s="93">
        <f t="shared" si="2"/>
        <v>497</v>
      </c>
      <c r="I9" s="94">
        <f t="shared" si="2"/>
        <v>241</v>
      </c>
      <c r="J9" s="93">
        <f t="shared" si="2"/>
        <v>232</v>
      </c>
      <c r="K9" s="93">
        <f t="shared" si="2"/>
        <v>473</v>
      </c>
      <c r="L9" s="94">
        <f t="shared" si="2"/>
        <v>283</v>
      </c>
      <c r="M9" s="93">
        <f t="shared" si="2"/>
        <v>225</v>
      </c>
      <c r="N9" s="93">
        <f t="shared" si="2"/>
        <v>508</v>
      </c>
      <c r="O9" s="65">
        <f t="shared" si="2"/>
        <v>234</v>
      </c>
      <c r="P9" s="93">
        <f t="shared" si="2"/>
        <v>224</v>
      </c>
      <c r="Q9" s="93">
        <f t="shared" si="2"/>
        <v>458</v>
      </c>
      <c r="R9" s="94">
        <f t="shared" si="2"/>
        <v>232</v>
      </c>
      <c r="S9" s="65">
        <f>SUM(S5:S8)</f>
        <v>210</v>
      </c>
      <c r="T9" s="93">
        <f>SUM(T5:T8)</f>
        <v>442</v>
      </c>
      <c r="U9" s="94">
        <f t="shared" si="2"/>
        <v>224</v>
      </c>
      <c r="V9" s="93">
        <f t="shared" si="2"/>
        <v>230</v>
      </c>
      <c r="W9" s="95">
        <f t="shared" si="2"/>
        <v>454</v>
      </c>
      <c r="BH9" s="105"/>
    </row>
    <row r="10" spans="1:60" ht="21.75" customHeight="1">
      <c r="A10" s="292" t="s">
        <v>280</v>
      </c>
      <c r="B10" s="139" t="s">
        <v>9</v>
      </c>
      <c r="C10" s="140">
        <v>411</v>
      </c>
      <c r="D10" s="141">
        <v>360</v>
      </c>
      <c r="E10" s="65">
        <f t="shared" si="0"/>
        <v>771</v>
      </c>
      <c r="F10" s="141">
        <v>58</v>
      </c>
      <c r="G10" s="140">
        <v>65</v>
      </c>
      <c r="H10" s="65">
        <f>F10+G10</f>
        <v>123</v>
      </c>
      <c r="I10" s="140">
        <v>76</v>
      </c>
      <c r="J10" s="141">
        <v>68</v>
      </c>
      <c r="K10" s="65">
        <f>I10+J10</f>
        <v>144</v>
      </c>
      <c r="L10" s="141">
        <v>67</v>
      </c>
      <c r="M10" s="140">
        <v>45</v>
      </c>
      <c r="N10" s="65">
        <f>L10+M10</f>
        <v>112</v>
      </c>
      <c r="O10" s="103">
        <v>81</v>
      </c>
      <c r="P10" s="141">
        <v>61</v>
      </c>
      <c r="Q10" s="65">
        <f>O10+P10</f>
        <v>142</v>
      </c>
      <c r="R10" s="141">
        <v>64</v>
      </c>
      <c r="S10" s="103">
        <v>64</v>
      </c>
      <c r="T10" s="65">
        <f>R10+S10</f>
        <v>128</v>
      </c>
      <c r="U10" s="140">
        <v>65</v>
      </c>
      <c r="V10" s="141">
        <v>56</v>
      </c>
      <c r="W10" s="87">
        <f>U10+V10</f>
        <v>121</v>
      </c>
    </row>
    <row r="11" spans="1:60" ht="21.75" customHeight="1">
      <c r="A11" s="292"/>
      <c r="B11" s="118" t="s">
        <v>10</v>
      </c>
      <c r="C11" s="142">
        <v>381</v>
      </c>
      <c r="D11" s="140">
        <v>397</v>
      </c>
      <c r="E11" s="65">
        <f t="shared" si="0"/>
        <v>778</v>
      </c>
      <c r="F11" s="140">
        <v>60</v>
      </c>
      <c r="G11" s="143">
        <v>84</v>
      </c>
      <c r="H11" s="65">
        <f t="shared" ref="H11:H24" si="3">F11+G11</f>
        <v>144</v>
      </c>
      <c r="I11" s="143">
        <v>66</v>
      </c>
      <c r="J11" s="140">
        <v>76</v>
      </c>
      <c r="K11" s="65">
        <f t="shared" ref="K11:K24" si="4">I11+J11</f>
        <v>142</v>
      </c>
      <c r="L11" s="140">
        <v>69</v>
      </c>
      <c r="M11" s="143">
        <v>64</v>
      </c>
      <c r="N11" s="65">
        <f t="shared" ref="N11:N24" si="5">L11+M11</f>
        <v>133</v>
      </c>
      <c r="O11" s="143">
        <v>64</v>
      </c>
      <c r="P11" s="140">
        <v>58</v>
      </c>
      <c r="Q11" s="65">
        <f t="shared" ref="Q11:Q24" si="6">O11+P11</f>
        <v>122</v>
      </c>
      <c r="R11" s="140">
        <v>57</v>
      </c>
      <c r="S11" s="143">
        <v>69</v>
      </c>
      <c r="T11" s="65">
        <f t="shared" ref="T11:T24" si="7">R11+S11</f>
        <v>126</v>
      </c>
      <c r="U11" s="143">
        <v>65</v>
      </c>
      <c r="V11" s="140">
        <v>46</v>
      </c>
      <c r="W11" s="87">
        <f t="shared" ref="W11:W24" si="8">U11+V11</f>
        <v>111</v>
      </c>
    </row>
    <row r="12" spans="1:60" ht="21.75" customHeight="1">
      <c r="A12" s="292"/>
      <c r="B12" s="118" t="s">
        <v>11</v>
      </c>
      <c r="C12" s="144">
        <v>434</v>
      </c>
      <c r="D12" s="145">
        <v>416</v>
      </c>
      <c r="E12" s="65">
        <f t="shared" si="0"/>
        <v>850</v>
      </c>
      <c r="F12" s="145">
        <v>66</v>
      </c>
      <c r="G12" s="103">
        <v>69</v>
      </c>
      <c r="H12" s="65">
        <f t="shared" si="3"/>
        <v>135</v>
      </c>
      <c r="I12" s="103">
        <v>74</v>
      </c>
      <c r="J12" s="145">
        <v>69</v>
      </c>
      <c r="K12" s="65">
        <f t="shared" si="4"/>
        <v>143</v>
      </c>
      <c r="L12" s="145">
        <v>71</v>
      </c>
      <c r="M12" s="103">
        <v>81</v>
      </c>
      <c r="N12" s="65">
        <f t="shared" si="5"/>
        <v>152</v>
      </c>
      <c r="O12" s="103">
        <v>90</v>
      </c>
      <c r="P12" s="145">
        <v>64</v>
      </c>
      <c r="Q12" s="65">
        <f t="shared" si="6"/>
        <v>154</v>
      </c>
      <c r="R12" s="145">
        <v>66</v>
      </c>
      <c r="S12" s="103">
        <v>58</v>
      </c>
      <c r="T12" s="65">
        <f t="shared" si="7"/>
        <v>124</v>
      </c>
      <c r="U12" s="103">
        <v>67</v>
      </c>
      <c r="V12" s="145">
        <v>75</v>
      </c>
      <c r="W12" s="87">
        <f t="shared" si="8"/>
        <v>142</v>
      </c>
      <c r="AM12" s="105"/>
    </row>
    <row r="13" spans="1:60" ht="21.75" customHeight="1">
      <c r="A13" s="292"/>
      <c r="B13" s="118" t="s">
        <v>6</v>
      </c>
      <c r="C13" s="142">
        <v>255</v>
      </c>
      <c r="D13" s="140">
        <v>206</v>
      </c>
      <c r="E13" s="65">
        <f t="shared" si="0"/>
        <v>461</v>
      </c>
      <c r="F13" s="140">
        <v>40</v>
      </c>
      <c r="G13" s="143">
        <v>45</v>
      </c>
      <c r="H13" s="65">
        <f t="shared" si="3"/>
        <v>85</v>
      </c>
      <c r="I13" s="143">
        <v>46</v>
      </c>
      <c r="J13" s="140">
        <v>24</v>
      </c>
      <c r="K13" s="65">
        <f t="shared" si="4"/>
        <v>70</v>
      </c>
      <c r="L13" s="140">
        <v>34</v>
      </c>
      <c r="M13" s="143">
        <v>40</v>
      </c>
      <c r="N13" s="65">
        <f t="shared" si="5"/>
        <v>74</v>
      </c>
      <c r="O13" s="143">
        <v>46</v>
      </c>
      <c r="P13" s="140">
        <v>39</v>
      </c>
      <c r="Q13" s="65">
        <f t="shared" si="6"/>
        <v>85</v>
      </c>
      <c r="R13" s="140">
        <v>46</v>
      </c>
      <c r="S13" s="143">
        <v>32</v>
      </c>
      <c r="T13" s="65">
        <f t="shared" si="7"/>
        <v>78</v>
      </c>
      <c r="U13" s="143">
        <v>43</v>
      </c>
      <c r="V13" s="140">
        <v>26</v>
      </c>
      <c r="W13" s="87">
        <f t="shared" si="8"/>
        <v>69</v>
      </c>
    </row>
    <row r="14" spans="1:60" ht="21.75" customHeight="1">
      <c r="A14" s="292"/>
      <c r="B14" s="118" t="s">
        <v>4</v>
      </c>
      <c r="C14" s="93">
        <f>SUM(C10:C13)</f>
        <v>1481</v>
      </c>
      <c r="D14" s="93">
        <f>SUM(D10:D13)</f>
        <v>1379</v>
      </c>
      <c r="E14" s="65">
        <f t="shared" si="0"/>
        <v>2860</v>
      </c>
      <c r="F14" s="93">
        <f>SUM(F10:F13)</f>
        <v>224</v>
      </c>
      <c r="G14" s="93">
        <f>SUM(G10:G13)</f>
        <v>263</v>
      </c>
      <c r="H14" s="65">
        <f t="shared" si="3"/>
        <v>487</v>
      </c>
      <c r="I14" s="93">
        <f>SUM(I10:I13)</f>
        <v>262</v>
      </c>
      <c r="J14" s="93">
        <f>SUM(J10:J13)</f>
        <v>237</v>
      </c>
      <c r="K14" s="65">
        <f t="shared" si="4"/>
        <v>499</v>
      </c>
      <c r="L14" s="93">
        <f>SUM(L10:L13)</f>
        <v>241</v>
      </c>
      <c r="M14" s="93">
        <f>SUM(M10:M13)</f>
        <v>230</v>
      </c>
      <c r="N14" s="65">
        <f t="shared" si="5"/>
        <v>471</v>
      </c>
      <c r="O14" s="93">
        <f>SUM(O10:O13)</f>
        <v>281</v>
      </c>
      <c r="P14" s="93">
        <f>SUM(P10:P13)</f>
        <v>222</v>
      </c>
      <c r="Q14" s="65">
        <f t="shared" si="6"/>
        <v>503</v>
      </c>
      <c r="R14" s="93">
        <f>SUM(R10:R13)</f>
        <v>233</v>
      </c>
      <c r="S14" s="93">
        <f>SUM(S10:S13)</f>
        <v>223</v>
      </c>
      <c r="T14" s="65">
        <f t="shared" si="7"/>
        <v>456</v>
      </c>
      <c r="U14" s="93">
        <f>SUM(U10:U13)</f>
        <v>240</v>
      </c>
      <c r="V14" s="93">
        <f>SUM(V10:V13)</f>
        <v>203</v>
      </c>
      <c r="W14" s="87">
        <f t="shared" si="8"/>
        <v>443</v>
      </c>
    </row>
    <row r="15" spans="1:60" ht="21.75" customHeight="1">
      <c r="A15" s="292" t="s">
        <v>281</v>
      </c>
      <c r="B15" s="118" t="s">
        <v>9</v>
      </c>
      <c r="C15" s="146">
        <v>431</v>
      </c>
      <c r="D15" s="147">
        <v>384</v>
      </c>
      <c r="E15" s="65">
        <f t="shared" si="0"/>
        <v>815</v>
      </c>
      <c r="F15" s="147">
        <v>75</v>
      </c>
      <c r="G15" s="148">
        <v>77</v>
      </c>
      <c r="H15" s="65">
        <f t="shared" si="3"/>
        <v>152</v>
      </c>
      <c r="I15" s="148">
        <v>61</v>
      </c>
      <c r="J15" s="147">
        <v>64</v>
      </c>
      <c r="K15" s="65">
        <f t="shared" si="4"/>
        <v>125</v>
      </c>
      <c r="L15" s="147">
        <v>78</v>
      </c>
      <c r="M15" s="148">
        <v>69</v>
      </c>
      <c r="N15" s="65">
        <f t="shared" si="5"/>
        <v>147</v>
      </c>
      <c r="O15" s="148">
        <v>69</v>
      </c>
      <c r="P15" s="147">
        <v>47</v>
      </c>
      <c r="Q15" s="65">
        <f t="shared" si="6"/>
        <v>116</v>
      </c>
      <c r="R15" s="147">
        <v>81</v>
      </c>
      <c r="S15" s="148">
        <v>62</v>
      </c>
      <c r="T15" s="65">
        <f t="shared" si="7"/>
        <v>143</v>
      </c>
      <c r="U15" s="148">
        <v>67</v>
      </c>
      <c r="V15" s="147">
        <v>65</v>
      </c>
      <c r="W15" s="87">
        <f t="shared" si="8"/>
        <v>132</v>
      </c>
      <c r="X15" s="25"/>
      <c r="Y15" s="25"/>
      <c r="Z15" s="25"/>
      <c r="AA15" s="25"/>
      <c r="AB15" s="25"/>
      <c r="AC15" s="25"/>
      <c r="AD15" s="25"/>
      <c r="AE15" s="25"/>
      <c r="AF15" s="112"/>
      <c r="AG15" s="112"/>
      <c r="AH15" s="112"/>
      <c r="AI15" s="112"/>
      <c r="AJ15" s="112"/>
      <c r="AK15" s="112"/>
      <c r="AL15" s="112"/>
      <c r="AM15" s="112"/>
      <c r="AN15" s="25"/>
    </row>
    <row r="16" spans="1:60" ht="21.75" customHeight="1">
      <c r="A16" s="292"/>
      <c r="B16" s="118" t="s">
        <v>10</v>
      </c>
      <c r="C16" s="149">
        <v>400</v>
      </c>
      <c r="D16" s="150">
        <v>418</v>
      </c>
      <c r="E16" s="65">
        <f t="shared" si="0"/>
        <v>818</v>
      </c>
      <c r="F16" s="150">
        <v>77</v>
      </c>
      <c r="G16" s="25">
        <v>68</v>
      </c>
      <c r="H16" s="65">
        <f t="shared" si="3"/>
        <v>145</v>
      </c>
      <c r="I16" s="25">
        <v>62</v>
      </c>
      <c r="J16" s="150">
        <v>84</v>
      </c>
      <c r="K16" s="65">
        <f t="shared" si="4"/>
        <v>146</v>
      </c>
      <c r="L16" s="150">
        <v>65</v>
      </c>
      <c r="M16" s="25">
        <v>75</v>
      </c>
      <c r="N16" s="65">
        <f t="shared" si="5"/>
        <v>140</v>
      </c>
      <c r="O16" s="25">
        <v>69</v>
      </c>
      <c r="P16" s="150">
        <v>65</v>
      </c>
      <c r="Q16" s="65">
        <f t="shared" si="6"/>
        <v>134</v>
      </c>
      <c r="R16" s="150">
        <v>69</v>
      </c>
      <c r="S16" s="25">
        <v>56</v>
      </c>
      <c r="T16" s="65">
        <f t="shared" si="7"/>
        <v>125</v>
      </c>
      <c r="U16" s="25">
        <v>58</v>
      </c>
      <c r="V16" s="150">
        <v>70</v>
      </c>
      <c r="W16" s="87">
        <f t="shared" si="8"/>
        <v>128</v>
      </c>
      <c r="X16" s="25"/>
      <c r="Y16" s="25"/>
      <c r="Z16" s="25"/>
      <c r="AA16" s="25"/>
      <c r="AB16" s="25"/>
      <c r="AC16" s="25"/>
      <c r="AD16" s="25"/>
      <c r="AE16" s="25"/>
      <c r="AF16" s="112"/>
      <c r="AG16" s="112"/>
      <c r="AH16" s="112"/>
      <c r="AI16" s="112"/>
      <c r="AJ16" s="112"/>
      <c r="AK16" s="112"/>
      <c r="AL16" s="112"/>
      <c r="AM16" s="112"/>
    </row>
    <row r="17" spans="1:60" ht="21.75" customHeight="1">
      <c r="A17" s="292"/>
      <c r="B17" s="118" t="s">
        <v>11</v>
      </c>
      <c r="C17" s="146">
        <v>452</v>
      </c>
      <c r="D17" s="147">
        <v>396</v>
      </c>
      <c r="E17" s="65">
        <f t="shared" si="0"/>
        <v>848</v>
      </c>
      <c r="F17" s="147">
        <v>84</v>
      </c>
      <c r="G17" s="148">
        <v>59</v>
      </c>
      <c r="H17" s="65">
        <f t="shared" si="3"/>
        <v>143</v>
      </c>
      <c r="I17" s="148">
        <v>65</v>
      </c>
      <c r="J17" s="147">
        <v>68</v>
      </c>
      <c r="K17" s="65">
        <f t="shared" si="4"/>
        <v>133</v>
      </c>
      <c r="L17" s="147">
        <v>75</v>
      </c>
      <c r="M17" s="148">
        <v>67</v>
      </c>
      <c r="N17" s="65">
        <f t="shared" si="5"/>
        <v>142</v>
      </c>
      <c r="O17" s="148">
        <v>71</v>
      </c>
      <c r="P17" s="147">
        <v>80</v>
      </c>
      <c r="Q17" s="65">
        <f t="shared" si="6"/>
        <v>151</v>
      </c>
      <c r="R17" s="147">
        <v>89</v>
      </c>
      <c r="S17" s="148">
        <v>65</v>
      </c>
      <c r="T17" s="65">
        <f t="shared" si="7"/>
        <v>154</v>
      </c>
      <c r="U17" s="148">
        <v>68</v>
      </c>
      <c r="V17" s="147">
        <v>57</v>
      </c>
      <c r="W17" s="87">
        <f t="shared" si="8"/>
        <v>125</v>
      </c>
      <c r="X17" s="25"/>
      <c r="Y17" s="25"/>
      <c r="Z17" s="25"/>
      <c r="AA17" s="25"/>
      <c r="AB17" s="25"/>
      <c r="AC17" s="25"/>
      <c r="AD17" s="25"/>
      <c r="AE17" s="25"/>
      <c r="AF17" s="112"/>
      <c r="AG17" s="112"/>
      <c r="AH17" s="112"/>
      <c r="AI17" s="112"/>
      <c r="AJ17" s="112"/>
      <c r="AK17" s="112"/>
      <c r="AL17" s="112"/>
      <c r="AM17" s="112"/>
    </row>
    <row r="18" spans="1:60" ht="21.75" customHeight="1">
      <c r="A18" s="292"/>
      <c r="B18" s="118" t="s">
        <v>6</v>
      </c>
      <c r="C18" s="149">
        <v>255</v>
      </c>
      <c r="D18" s="150">
        <v>229</v>
      </c>
      <c r="E18" s="65">
        <f t="shared" si="0"/>
        <v>484</v>
      </c>
      <c r="F18" s="150">
        <v>44</v>
      </c>
      <c r="G18" s="25">
        <v>45</v>
      </c>
      <c r="H18" s="65">
        <f t="shared" si="3"/>
        <v>89</v>
      </c>
      <c r="I18" s="25">
        <v>42</v>
      </c>
      <c r="J18" s="150">
        <v>46</v>
      </c>
      <c r="K18" s="65">
        <f t="shared" si="4"/>
        <v>88</v>
      </c>
      <c r="L18" s="150">
        <v>46</v>
      </c>
      <c r="M18" s="25">
        <v>27</v>
      </c>
      <c r="N18" s="65">
        <f t="shared" si="5"/>
        <v>73</v>
      </c>
      <c r="O18" s="25">
        <v>35</v>
      </c>
      <c r="P18" s="150">
        <v>39</v>
      </c>
      <c r="Q18" s="65">
        <f t="shared" si="6"/>
        <v>74</v>
      </c>
      <c r="R18" s="150">
        <v>44</v>
      </c>
      <c r="S18" s="25">
        <v>39</v>
      </c>
      <c r="T18" s="65">
        <f t="shared" si="7"/>
        <v>83</v>
      </c>
      <c r="U18" s="25">
        <v>44</v>
      </c>
      <c r="V18" s="150">
        <v>33</v>
      </c>
      <c r="W18" s="87">
        <f>U18+V18</f>
        <v>77</v>
      </c>
      <c r="X18" s="25"/>
      <c r="Y18" s="25"/>
      <c r="Z18" s="25"/>
      <c r="AA18" s="25"/>
      <c r="AB18" s="25"/>
      <c r="AC18" s="25"/>
      <c r="AD18" s="25"/>
      <c r="AE18" s="25"/>
      <c r="AF18" s="112"/>
      <c r="AG18" s="112"/>
      <c r="AH18" s="112"/>
      <c r="AI18" s="112"/>
      <c r="AJ18" s="112"/>
      <c r="AK18" s="112"/>
      <c r="AL18" s="112"/>
      <c r="AM18" s="112"/>
    </row>
    <row r="19" spans="1:60" ht="21.75" customHeight="1">
      <c r="A19" s="292"/>
      <c r="B19" s="118" t="s">
        <v>4</v>
      </c>
      <c r="C19" s="93">
        <f>SUM(C15:C18)</f>
        <v>1538</v>
      </c>
      <c r="D19" s="93">
        <f>SUM(D15:D18)</f>
        <v>1427</v>
      </c>
      <c r="E19" s="65">
        <f t="shared" si="0"/>
        <v>2965</v>
      </c>
      <c r="F19" s="65">
        <f>SUM(F15:F18)</f>
        <v>280</v>
      </c>
      <c r="G19" s="65">
        <f>SUM(G15:G18)</f>
        <v>249</v>
      </c>
      <c r="H19" s="65">
        <f t="shared" si="3"/>
        <v>529</v>
      </c>
      <c r="I19" s="65">
        <f>SUM(I15:I18)</f>
        <v>230</v>
      </c>
      <c r="J19" s="65">
        <f>SUM(J15:J18)</f>
        <v>262</v>
      </c>
      <c r="K19" s="65">
        <f t="shared" si="4"/>
        <v>492</v>
      </c>
      <c r="L19" s="65">
        <f>SUM(L15:L18)</f>
        <v>264</v>
      </c>
      <c r="M19" s="65">
        <f>SUM(M15:M18)</f>
        <v>238</v>
      </c>
      <c r="N19" s="65">
        <f t="shared" si="5"/>
        <v>502</v>
      </c>
      <c r="O19" s="65">
        <f>SUM(O15:O18)</f>
        <v>244</v>
      </c>
      <c r="P19" s="65">
        <f>SUM(P15:P18)</f>
        <v>231</v>
      </c>
      <c r="Q19" s="65">
        <f t="shared" si="6"/>
        <v>475</v>
      </c>
      <c r="R19" s="65">
        <f>SUM(R15:R18)</f>
        <v>283</v>
      </c>
      <c r="S19" s="65">
        <f>SUM(S15:S18)</f>
        <v>222</v>
      </c>
      <c r="T19" s="65">
        <f t="shared" si="7"/>
        <v>505</v>
      </c>
      <c r="U19" s="65">
        <f>SUM(U15:U18)</f>
        <v>237</v>
      </c>
      <c r="V19" s="65">
        <f>SUM(V15:V18)</f>
        <v>225</v>
      </c>
      <c r="W19" s="87">
        <f t="shared" si="8"/>
        <v>462</v>
      </c>
      <c r="X19" s="25"/>
      <c r="Y19" s="25"/>
      <c r="Z19" s="25"/>
      <c r="AA19" s="25"/>
      <c r="AB19" s="25"/>
      <c r="AC19" s="25"/>
      <c r="AD19" s="25"/>
      <c r="AE19" s="25"/>
      <c r="AF19" s="112"/>
      <c r="AG19" s="112"/>
      <c r="AH19" s="112"/>
      <c r="AI19" s="112"/>
      <c r="AJ19" s="112"/>
      <c r="AK19" s="112"/>
      <c r="AL19" s="112"/>
      <c r="AM19" s="112"/>
    </row>
    <row r="20" spans="1:60" ht="21.75" customHeight="1">
      <c r="A20" s="292" t="s">
        <v>282</v>
      </c>
      <c r="B20" s="118" t="s">
        <v>9</v>
      </c>
      <c r="C20" s="140">
        <v>431</v>
      </c>
      <c r="D20" s="140">
        <v>373</v>
      </c>
      <c r="E20" s="65">
        <f t="shared" si="0"/>
        <v>804</v>
      </c>
      <c r="F20" s="145">
        <v>68</v>
      </c>
      <c r="G20" s="103">
        <v>58</v>
      </c>
      <c r="H20" s="65">
        <f t="shared" si="3"/>
        <v>126</v>
      </c>
      <c r="I20" s="103">
        <v>75</v>
      </c>
      <c r="J20" s="145">
        <v>77</v>
      </c>
      <c r="K20" s="151">
        <f t="shared" si="4"/>
        <v>152</v>
      </c>
      <c r="L20" s="145">
        <v>66</v>
      </c>
      <c r="M20" s="103">
        <v>65</v>
      </c>
      <c r="N20" s="151">
        <f t="shared" si="5"/>
        <v>131</v>
      </c>
      <c r="O20" s="103">
        <v>77</v>
      </c>
      <c r="P20" s="145">
        <v>69</v>
      </c>
      <c r="Q20" s="151">
        <f t="shared" si="6"/>
        <v>146</v>
      </c>
      <c r="R20" s="145">
        <v>65</v>
      </c>
      <c r="S20" s="103">
        <v>47</v>
      </c>
      <c r="T20" s="151">
        <f t="shared" si="7"/>
        <v>112</v>
      </c>
      <c r="U20" s="103">
        <v>80</v>
      </c>
      <c r="V20" s="145">
        <v>57</v>
      </c>
      <c r="W20" s="87">
        <f t="shared" si="8"/>
        <v>137</v>
      </c>
    </row>
    <row r="21" spans="1:60" ht="21.75" customHeight="1">
      <c r="A21" s="292"/>
      <c r="B21" s="118" t="s">
        <v>10</v>
      </c>
      <c r="C21" s="142">
        <v>419</v>
      </c>
      <c r="D21" s="140">
        <v>434</v>
      </c>
      <c r="E21" s="65">
        <f t="shared" si="0"/>
        <v>853</v>
      </c>
      <c r="F21" s="140">
        <v>79</v>
      </c>
      <c r="G21" s="143">
        <v>88</v>
      </c>
      <c r="H21" s="65">
        <f t="shared" si="3"/>
        <v>167</v>
      </c>
      <c r="I21" s="143">
        <v>80</v>
      </c>
      <c r="J21" s="140">
        <v>63</v>
      </c>
      <c r="K21" s="65">
        <f t="shared" si="4"/>
        <v>143</v>
      </c>
      <c r="L21" s="140">
        <v>61</v>
      </c>
      <c r="M21" s="143">
        <v>82</v>
      </c>
      <c r="N21" s="65">
        <f t="shared" si="5"/>
        <v>143</v>
      </c>
      <c r="O21" s="143">
        <v>66</v>
      </c>
      <c r="P21" s="140">
        <v>77</v>
      </c>
      <c r="Q21" s="65">
        <f t="shared" si="6"/>
        <v>143</v>
      </c>
      <c r="R21" s="140">
        <v>69</v>
      </c>
      <c r="S21" s="143">
        <v>65</v>
      </c>
      <c r="T21" s="65">
        <f t="shared" si="7"/>
        <v>134</v>
      </c>
      <c r="U21" s="143">
        <v>64</v>
      </c>
      <c r="V21" s="140">
        <v>59</v>
      </c>
      <c r="W21" s="87">
        <f t="shared" si="8"/>
        <v>123</v>
      </c>
    </row>
    <row r="22" spans="1:60" ht="21.75" customHeight="1">
      <c r="A22" s="292"/>
      <c r="B22" s="118" t="s">
        <v>11</v>
      </c>
      <c r="C22" s="144">
        <v>474</v>
      </c>
      <c r="D22" s="140">
        <v>419</v>
      </c>
      <c r="E22" s="65">
        <f t="shared" si="0"/>
        <v>893</v>
      </c>
      <c r="F22" s="145">
        <v>87</v>
      </c>
      <c r="G22" s="103">
        <v>79</v>
      </c>
      <c r="H22" s="65">
        <f t="shared" si="3"/>
        <v>166</v>
      </c>
      <c r="I22" s="103">
        <v>83</v>
      </c>
      <c r="J22" s="145">
        <v>60</v>
      </c>
      <c r="K22" s="65">
        <f t="shared" si="4"/>
        <v>143</v>
      </c>
      <c r="L22" s="145">
        <v>65</v>
      </c>
      <c r="M22" s="103">
        <v>70</v>
      </c>
      <c r="N22" s="65">
        <f t="shared" si="5"/>
        <v>135</v>
      </c>
      <c r="O22" s="103">
        <v>79</v>
      </c>
      <c r="P22" s="145">
        <v>67</v>
      </c>
      <c r="Q22" s="65">
        <f t="shared" si="6"/>
        <v>146</v>
      </c>
      <c r="R22" s="145">
        <v>70</v>
      </c>
      <c r="S22" s="103">
        <v>77</v>
      </c>
      <c r="T22" s="65">
        <f t="shared" si="7"/>
        <v>147</v>
      </c>
      <c r="U22" s="103">
        <v>90</v>
      </c>
      <c r="V22" s="145">
        <v>66</v>
      </c>
      <c r="W22" s="87">
        <f t="shared" si="8"/>
        <v>156</v>
      </c>
    </row>
    <row r="23" spans="1:60" ht="21.75" customHeight="1">
      <c r="A23" s="292"/>
      <c r="B23" s="118" t="s">
        <v>6</v>
      </c>
      <c r="C23" s="142">
        <v>243</v>
      </c>
      <c r="D23" s="152">
        <v>240</v>
      </c>
      <c r="E23" s="65">
        <f t="shared" si="0"/>
        <v>483</v>
      </c>
      <c r="F23" s="140">
        <v>36</v>
      </c>
      <c r="G23" s="143">
        <v>39</v>
      </c>
      <c r="H23" s="65">
        <f t="shared" si="3"/>
        <v>75</v>
      </c>
      <c r="I23" s="143">
        <v>43</v>
      </c>
      <c r="J23" s="140">
        <v>47</v>
      </c>
      <c r="K23" s="65">
        <f t="shared" si="4"/>
        <v>90</v>
      </c>
      <c r="L23" s="140">
        <v>39</v>
      </c>
      <c r="M23" s="143">
        <v>47</v>
      </c>
      <c r="N23" s="65">
        <f t="shared" si="5"/>
        <v>86</v>
      </c>
      <c r="O23" s="143">
        <v>46</v>
      </c>
      <c r="P23" s="140">
        <v>29</v>
      </c>
      <c r="Q23" s="65">
        <f t="shared" si="6"/>
        <v>75</v>
      </c>
      <c r="R23" s="140">
        <v>35</v>
      </c>
      <c r="S23" s="143">
        <v>39</v>
      </c>
      <c r="T23" s="65">
        <f t="shared" si="7"/>
        <v>74</v>
      </c>
      <c r="U23" s="143">
        <v>44</v>
      </c>
      <c r="V23" s="140">
        <v>39</v>
      </c>
      <c r="W23" s="87">
        <f t="shared" si="8"/>
        <v>83</v>
      </c>
    </row>
    <row r="24" spans="1:60" ht="21.75" customHeight="1">
      <c r="A24" s="296"/>
      <c r="B24" s="153" t="s">
        <v>4</v>
      </c>
      <c r="C24" s="96">
        <f>SUM(C20:C23)</f>
        <v>1567</v>
      </c>
      <c r="D24" s="97">
        <f t="shared" ref="D24" si="9">SUM(D20:D23)</f>
        <v>1466</v>
      </c>
      <c r="E24" s="97">
        <f t="shared" si="0"/>
        <v>3033</v>
      </c>
      <c r="F24" s="97">
        <f>SUM(F20:F23)</f>
        <v>270</v>
      </c>
      <c r="G24" s="97">
        <f t="shared" ref="G24" si="10">SUM(G20:G23)</f>
        <v>264</v>
      </c>
      <c r="H24" s="97">
        <f t="shared" si="3"/>
        <v>534</v>
      </c>
      <c r="I24" s="97">
        <f>SUM(I20:I23)</f>
        <v>281</v>
      </c>
      <c r="J24" s="97">
        <f t="shared" ref="J24" si="11">SUM(J20:J23)</f>
        <v>247</v>
      </c>
      <c r="K24" s="97">
        <f t="shared" si="4"/>
        <v>528</v>
      </c>
      <c r="L24" s="97">
        <f>SUM(L20:L23)</f>
        <v>231</v>
      </c>
      <c r="M24" s="97">
        <f t="shared" ref="M24" si="12">SUM(M20:M23)</f>
        <v>264</v>
      </c>
      <c r="N24" s="97">
        <f t="shared" si="5"/>
        <v>495</v>
      </c>
      <c r="O24" s="97">
        <f>SUM(O20:O23)</f>
        <v>268</v>
      </c>
      <c r="P24" s="97">
        <f t="shared" ref="P24" si="13">SUM(P20:P23)</f>
        <v>242</v>
      </c>
      <c r="Q24" s="97">
        <f t="shared" si="6"/>
        <v>510</v>
      </c>
      <c r="R24" s="97">
        <f>SUM(R20:R23)</f>
        <v>239</v>
      </c>
      <c r="S24" s="97">
        <f t="shared" ref="S24" si="14">SUM(S20:S23)</f>
        <v>228</v>
      </c>
      <c r="T24" s="97">
        <f t="shared" si="7"/>
        <v>467</v>
      </c>
      <c r="U24" s="97">
        <f>SUM(U20:U23)</f>
        <v>278</v>
      </c>
      <c r="V24" s="97">
        <f t="shared" ref="V24" si="15">SUM(V20:V23)</f>
        <v>221</v>
      </c>
      <c r="W24" s="98">
        <f t="shared" si="8"/>
        <v>499</v>
      </c>
      <c r="AM24" s="105"/>
    </row>
    <row r="25" spans="1:60" ht="21.75" customHeight="1">
      <c r="B25" s="131"/>
      <c r="F25" s="78"/>
      <c r="G25" s="78"/>
      <c r="H25" s="132"/>
      <c r="I25" s="25"/>
      <c r="J25" s="25"/>
      <c r="K25" s="25"/>
      <c r="L25" s="25"/>
      <c r="M25" s="25"/>
      <c r="W25" s="132" t="s">
        <v>71</v>
      </c>
    </row>
    <row r="26" spans="1:60" ht="16.5" customHeight="1">
      <c r="B26" s="131"/>
      <c r="F26" s="68"/>
      <c r="G26" s="68"/>
      <c r="H26" s="68"/>
      <c r="I26" s="25"/>
      <c r="J26" s="25"/>
      <c r="K26" s="25"/>
      <c r="L26" s="25"/>
      <c r="M26" s="25"/>
    </row>
    <row r="27" spans="1:60" ht="16.5" customHeight="1">
      <c r="B27" s="131"/>
      <c r="F27" s="78"/>
      <c r="G27" s="78"/>
      <c r="H27" s="78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112"/>
      <c r="BC27" s="112"/>
      <c r="BD27" s="112"/>
      <c r="BE27" s="112"/>
      <c r="BF27" s="112"/>
      <c r="BG27" s="112"/>
      <c r="BH27" s="112"/>
    </row>
    <row r="28" spans="1:60" ht="16.5" customHeight="1">
      <c r="B28" s="131"/>
      <c r="F28" s="68"/>
      <c r="G28" s="68"/>
      <c r="H28" s="68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112"/>
      <c r="BC28" s="112"/>
      <c r="BD28" s="112"/>
      <c r="BE28" s="112"/>
      <c r="BF28" s="112"/>
      <c r="BG28" s="112"/>
      <c r="BH28" s="112"/>
    </row>
    <row r="29" spans="1:60" ht="16.5" customHeight="1">
      <c r="B29" s="131"/>
      <c r="F29" s="68"/>
      <c r="G29" s="68"/>
      <c r="H29" s="68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112"/>
      <c r="BC29" s="112"/>
      <c r="BD29" s="112"/>
      <c r="BE29" s="112"/>
      <c r="BF29" s="112"/>
      <c r="BG29" s="112"/>
      <c r="BH29" s="112"/>
    </row>
    <row r="30" spans="1:60" ht="16.5" customHeight="1">
      <c r="B30" s="131"/>
      <c r="F30" s="70"/>
      <c r="G30" s="70"/>
      <c r="H30" s="70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112"/>
      <c r="BC30" s="112"/>
      <c r="BD30" s="112"/>
      <c r="BE30" s="112"/>
      <c r="BF30" s="112"/>
      <c r="BG30" s="112"/>
      <c r="BH30" s="112"/>
    </row>
    <row r="31" spans="1:60" ht="16.5" customHeight="1">
      <c r="B31" s="131"/>
      <c r="F31" s="134"/>
      <c r="G31" s="134"/>
      <c r="H31" s="134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112"/>
      <c r="BC31" s="112"/>
      <c r="BD31" s="112"/>
      <c r="BE31" s="112"/>
      <c r="BF31" s="112"/>
      <c r="BG31" s="112"/>
      <c r="BH31" s="112"/>
    </row>
    <row r="32" spans="1:60" ht="16.5" customHeight="1">
      <c r="A32" s="133"/>
      <c r="B32" s="131"/>
      <c r="C32" s="133"/>
      <c r="D32" s="133"/>
      <c r="E32" s="133"/>
      <c r="F32" s="135"/>
      <c r="G32" s="135"/>
      <c r="H32" s="135"/>
      <c r="I32" s="113"/>
      <c r="J32" s="113"/>
      <c r="K32" s="113"/>
      <c r="L32" s="113"/>
      <c r="M32" s="113"/>
      <c r="N32" s="114"/>
      <c r="O32" s="114"/>
      <c r="P32" s="114"/>
      <c r="Q32" s="114"/>
      <c r="R32" s="114"/>
    </row>
    <row r="33" spans="2:18" ht="16.5" customHeight="1">
      <c r="B33" s="131"/>
      <c r="F33" s="133"/>
      <c r="G33" s="133"/>
      <c r="H33" s="133"/>
      <c r="I33" s="114"/>
      <c r="J33" s="114"/>
      <c r="K33" s="114"/>
      <c r="L33" s="114"/>
      <c r="M33" s="114"/>
      <c r="N33" s="114"/>
      <c r="O33" s="114"/>
      <c r="P33" s="114"/>
      <c r="Q33" s="114"/>
      <c r="R33" s="114"/>
    </row>
  </sheetData>
  <mergeCells count="13">
    <mergeCell ref="A20:A24"/>
    <mergeCell ref="O3:Q3"/>
    <mergeCell ref="R3:T3"/>
    <mergeCell ref="U3:W3"/>
    <mergeCell ref="A5:A9"/>
    <mergeCell ref="A10:A14"/>
    <mergeCell ref="A15:A19"/>
    <mergeCell ref="A3:A4"/>
    <mergeCell ref="B3:B4"/>
    <mergeCell ref="C3:E3"/>
    <mergeCell ref="F3:H3"/>
    <mergeCell ref="I3:K3"/>
    <mergeCell ref="L3:N3"/>
  </mergeCells>
  <phoneticPr fontId="9"/>
  <printOptions horizontalCentered="1"/>
  <pageMargins left="0.39370078740157483" right="0.39370078740157483" top="0.59055118110236227" bottom="0.59055118110236227" header="0.31496062992125984" footer="0.31496062992125984"/>
  <pageSetup paperSize="9" firstPageNumber="157" orientation="landscape" useFirstPageNumber="1" r:id="rId1"/>
  <headerFooter alignWithMargins="0">
    <oddHeader>&amp;R&amp;10教　　育</oddHeader>
    <oddFooter>&amp;C－&amp;P－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4"/>
  <sheetViews>
    <sheetView workbookViewId="0">
      <pane xSplit="1" ySplit="4" topLeftCell="B5" activePane="bottomRight" state="frozen"/>
      <selection activeCell="J32" sqref="J32"/>
      <selection pane="topRight" activeCell="J32" sqref="J32"/>
      <selection pane="bottomLeft" activeCell="J32" sqref="J32"/>
      <selection pane="bottomRight" activeCell="J32" sqref="J32"/>
    </sheetView>
  </sheetViews>
  <sheetFormatPr defaultColWidth="8.625" defaultRowHeight="21" customHeight="1"/>
  <cols>
    <col min="1" max="1" width="9" style="103" customWidth="1"/>
    <col min="2" max="3" width="8.125" style="103" customWidth="1"/>
    <col min="4" max="25" width="8.5" style="103" customWidth="1"/>
    <col min="26" max="16384" width="8.625" style="103"/>
  </cols>
  <sheetData>
    <row r="1" spans="1:63" s="102" customFormat="1" ht="27" customHeight="1">
      <c r="A1" s="102" t="s">
        <v>63</v>
      </c>
    </row>
    <row r="2" spans="1:63" ht="21" customHeight="1">
      <c r="J2" s="71" t="s">
        <v>275</v>
      </c>
    </row>
    <row r="3" spans="1:63" ht="20.25" customHeight="1">
      <c r="A3" s="291" t="s">
        <v>5</v>
      </c>
      <c r="B3" s="293" t="s">
        <v>7</v>
      </c>
      <c r="C3" s="286" t="s">
        <v>53</v>
      </c>
      <c r="D3" s="286"/>
      <c r="E3" s="286"/>
      <c r="F3" s="286" t="s">
        <v>1</v>
      </c>
      <c r="G3" s="104" t="s">
        <v>52</v>
      </c>
      <c r="H3" s="286" t="s">
        <v>50</v>
      </c>
      <c r="I3" s="286"/>
      <c r="J3" s="287"/>
      <c r="BJ3" s="105"/>
    </row>
    <row r="4" spans="1:63" ht="20.25" customHeight="1">
      <c r="A4" s="292"/>
      <c r="B4" s="294"/>
      <c r="C4" s="106" t="s">
        <v>2</v>
      </c>
      <c r="D4" s="106" t="s">
        <v>0</v>
      </c>
      <c r="E4" s="106" t="s">
        <v>3</v>
      </c>
      <c r="F4" s="295"/>
      <c r="G4" s="107" t="s">
        <v>8</v>
      </c>
      <c r="H4" s="106" t="s">
        <v>2</v>
      </c>
      <c r="I4" s="106" t="s">
        <v>0</v>
      </c>
      <c r="J4" s="108" t="s">
        <v>3</v>
      </c>
    </row>
    <row r="5" spans="1:63" ht="33.75" customHeight="1">
      <c r="A5" s="301" t="s">
        <v>285</v>
      </c>
      <c r="B5" s="118" t="s">
        <v>72</v>
      </c>
      <c r="C5" s="110">
        <v>369</v>
      </c>
      <c r="D5" s="110">
        <v>362</v>
      </c>
      <c r="E5" s="110">
        <f>SUM(C5:D5)</f>
        <v>731</v>
      </c>
      <c r="F5" s="110">
        <v>20</v>
      </c>
      <c r="G5" s="63">
        <f t="shared" ref="G5:G25" si="0">ROUND(E5/F5,1)</f>
        <v>36.6</v>
      </c>
      <c r="H5" s="110">
        <v>20</v>
      </c>
      <c r="I5" s="110">
        <v>25</v>
      </c>
      <c r="J5" s="111">
        <f>SUM(H5:I5)</f>
        <v>45</v>
      </c>
      <c r="K5" s="25"/>
      <c r="L5" s="25"/>
      <c r="M5" s="25"/>
      <c r="N5" s="25"/>
      <c r="O5" s="25"/>
    </row>
    <row r="6" spans="1:63" ht="33.75" customHeight="1">
      <c r="A6" s="302"/>
      <c r="B6" s="118" t="s">
        <v>73</v>
      </c>
      <c r="C6" s="110">
        <v>277</v>
      </c>
      <c r="D6" s="110">
        <v>300</v>
      </c>
      <c r="E6" s="110">
        <f>SUM(C6:D6)</f>
        <v>577</v>
      </c>
      <c r="F6" s="110">
        <v>16</v>
      </c>
      <c r="G6" s="63">
        <f t="shared" si="0"/>
        <v>36.1</v>
      </c>
      <c r="H6" s="110">
        <v>19</v>
      </c>
      <c r="I6" s="110">
        <v>19</v>
      </c>
      <c r="J6" s="111">
        <f>SUM(H6:I6)</f>
        <v>38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112"/>
      <c r="BD6" s="112"/>
      <c r="BE6" s="112"/>
      <c r="BF6" s="112"/>
      <c r="BG6" s="112"/>
      <c r="BH6" s="112"/>
      <c r="BI6" s="112"/>
      <c r="BJ6" s="112"/>
      <c r="BK6" s="25"/>
    </row>
    <row r="7" spans="1:63" ht="33.75" customHeight="1">
      <c r="A7" s="303"/>
      <c r="B7" s="118" t="s">
        <v>4</v>
      </c>
      <c r="C7" s="125">
        <f>SUM(C5:C6)</f>
        <v>646</v>
      </c>
      <c r="D7" s="125">
        <f>SUM(D5:D6)</f>
        <v>662</v>
      </c>
      <c r="E7" s="125">
        <f>SUM(E5:E6)</f>
        <v>1308</v>
      </c>
      <c r="F7" s="125">
        <f>SUM(F5:F6)</f>
        <v>36</v>
      </c>
      <c r="G7" s="126">
        <f t="shared" si="0"/>
        <v>36.299999999999997</v>
      </c>
      <c r="H7" s="125">
        <f>SUM(H5:H6)</f>
        <v>39</v>
      </c>
      <c r="I7" s="125">
        <f>SUM(I5:I6)</f>
        <v>44</v>
      </c>
      <c r="J7" s="136">
        <f>SUM(J5:J6)</f>
        <v>83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112"/>
      <c r="BD7" s="112"/>
      <c r="BE7" s="112"/>
      <c r="BF7" s="112"/>
      <c r="BG7" s="112"/>
      <c r="BH7" s="112"/>
      <c r="BI7" s="112"/>
      <c r="BJ7" s="112"/>
    </row>
    <row r="8" spans="1:63" ht="33.75" customHeight="1">
      <c r="A8" s="301" t="s">
        <v>286</v>
      </c>
      <c r="B8" s="121" t="s">
        <v>72</v>
      </c>
      <c r="C8" s="110">
        <v>388</v>
      </c>
      <c r="D8" s="110">
        <v>381</v>
      </c>
      <c r="E8" s="110">
        <f>SUM(C8:D8)</f>
        <v>769</v>
      </c>
      <c r="F8" s="110">
        <v>21</v>
      </c>
      <c r="G8" s="63">
        <f t="shared" si="0"/>
        <v>36.6</v>
      </c>
      <c r="H8" s="110">
        <v>18</v>
      </c>
      <c r="I8" s="110">
        <v>25</v>
      </c>
      <c r="J8" s="111">
        <f>SUM(H8:I8)</f>
        <v>43</v>
      </c>
      <c r="K8" s="114"/>
      <c r="L8" s="114"/>
      <c r="M8" s="114"/>
      <c r="N8" s="114"/>
      <c r="O8" s="114"/>
      <c r="P8" s="114"/>
      <c r="Q8" s="114"/>
      <c r="R8" s="114"/>
      <c r="S8" s="114"/>
      <c r="T8" s="114"/>
    </row>
    <row r="9" spans="1:63" ht="33.75" customHeight="1">
      <c r="A9" s="302"/>
      <c r="B9" s="118" t="s">
        <v>73</v>
      </c>
      <c r="C9" s="116">
        <v>260</v>
      </c>
      <c r="D9" s="116">
        <v>326</v>
      </c>
      <c r="E9" s="110">
        <f>SUM(C9:D9)</f>
        <v>586</v>
      </c>
      <c r="F9" s="116">
        <v>16</v>
      </c>
      <c r="G9" s="63">
        <f t="shared" si="0"/>
        <v>36.6</v>
      </c>
      <c r="H9" s="116">
        <v>18</v>
      </c>
      <c r="I9" s="116">
        <v>20</v>
      </c>
      <c r="J9" s="111">
        <f>SUM(H9:I9)</f>
        <v>38</v>
      </c>
      <c r="K9" s="114"/>
      <c r="L9" s="114"/>
      <c r="M9" s="114"/>
      <c r="N9" s="114"/>
      <c r="O9" s="114"/>
      <c r="P9" s="114"/>
      <c r="Q9" s="114"/>
      <c r="R9" s="114"/>
      <c r="S9" s="114"/>
      <c r="T9" s="114"/>
    </row>
    <row r="10" spans="1:63" ht="33.75" customHeight="1">
      <c r="A10" s="303"/>
      <c r="B10" s="118" t="s">
        <v>4</v>
      </c>
      <c r="C10" s="110">
        <f>SUM(C8:C9)</f>
        <v>648</v>
      </c>
      <c r="D10" s="110">
        <f>SUM(D8:D9)</f>
        <v>707</v>
      </c>
      <c r="E10" s="110">
        <f>SUM(E8:E9)</f>
        <v>1355</v>
      </c>
      <c r="F10" s="110">
        <f>SUM(F8:F9)</f>
        <v>37</v>
      </c>
      <c r="G10" s="63">
        <f t="shared" si="0"/>
        <v>36.6</v>
      </c>
      <c r="H10" s="110">
        <f>SUM(H8:H9)</f>
        <v>36</v>
      </c>
      <c r="I10" s="110">
        <f>SUM(I8:I9)</f>
        <v>45</v>
      </c>
      <c r="J10" s="111">
        <f>SUM(J8:J9)</f>
        <v>81</v>
      </c>
      <c r="K10" s="25"/>
      <c r="L10" s="25"/>
      <c r="M10" s="25"/>
      <c r="N10" s="25"/>
      <c r="O10" s="25"/>
    </row>
    <row r="11" spans="1:63" ht="33.75" customHeight="1">
      <c r="A11" s="301" t="s">
        <v>287</v>
      </c>
      <c r="B11" s="118" t="s">
        <v>72</v>
      </c>
      <c r="C11" s="110">
        <v>408</v>
      </c>
      <c r="D11" s="110">
        <v>374</v>
      </c>
      <c r="E11" s="110">
        <f>SUM(C11:D11)</f>
        <v>782</v>
      </c>
      <c r="F11" s="110">
        <v>22</v>
      </c>
      <c r="G11" s="63">
        <f t="shared" si="0"/>
        <v>35.5</v>
      </c>
      <c r="H11" s="110">
        <v>21</v>
      </c>
      <c r="I11" s="110">
        <v>25</v>
      </c>
      <c r="J11" s="111">
        <f>SUM(H11:I11)</f>
        <v>46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112"/>
      <c r="BD11" s="112"/>
      <c r="BE11" s="112"/>
      <c r="BF11" s="112"/>
      <c r="BG11" s="112"/>
      <c r="BH11" s="112"/>
      <c r="BI11" s="112"/>
      <c r="BJ11" s="112"/>
      <c r="BK11" s="25"/>
    </row>
    <row r="12" spans="1:63" ht="33.75" customHeight="1">
      <c r="A12" s="302"/>
      <c r="B12" s="118" t="s">
        <v>73</v>
      </c>
      <c r="C12" s="110">
        <v>278</v>
      </c>
      <c r="D12" s="110">
        <v>322</v>
      </c>
      <c r="E12" s="110">
        <f>SUM(C12:D12)</f>
        <v>600</v>
      </c>
      <c r="F12" s="110">
        <v>17</v>
      </c>
      <c r="G12" s="63">
        <f t="shared" si="0"/>
        <v>35.299999999999997</v>
      </c>
      <c r="H12" s="110">
        <v>17</v>
      </c>
      <c r="I12" s="110">
        <v>21</v>
      </c>
      <c r="J12" s="111">
        <f>SUM(H12:I12)</f>
        <v>38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112"/>
      <c r="BD12" s="112"/>
      <c r="BE12" s="112"/>
      <c r="BF12" s="112"/>
      <c r="BG12" s="112"/>
      <c r="BH12" s="112"/>
      <c r="BI12" s="112"/>
      <c r="BJ12" s="112"/>
    </row>
    <row r="13" spans="1:63" ht="33.75" customHeight="1">
      <c r="A13" s="303"/>
      <c r="B13" s="118" t="s">
        <v>4</v>
      </c>
      <c r="C13" s="110">
        <f>SUM(C11:C12)</f>
        <v>686</v>
      </c>
      <c r="D13" s="110">
        <f>SUM(D11:D12)</f>
        <v>696</v>
      </c>
      <c r="E13" s="110">
        <f>SUM(E11:E12)</f>
        <v>1382</v>
      </c>
      <c r="F13" s="110">
        <f>SUM(F11:F12)</f>
        <v>39</v>
      </c>
      <c r="G13" s="63">
        <f t="shared" si="0"/>
        <v>35.4</v>
      </c>
      <c r="H13" s="110">
        <f>SUM(H11:H12)</f>
        <v>38</v>
      </c>
      <c r="I13" s="110">
        <f>SUM(I11:I12)</f>
        <v>46</v>
      </c>
      <c r="J13" s="111">
        <f>SUM(J11:J12)</f>
        <v>84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112"/>
      <c r="BD13" s="112"/>
      <c r="BE13" s="112"/>
      <c r="BF13" s="112"/>
      <c r="BG13" s="112"/>
      <c r="BH13" s="112"/>
      <c r="BI13" s="112"/>
      <c r="BJ13" s="112"/>
    </row>
    <row r="14" spans="1:63" ht="33.75" customHeight="1">
      <c r="A14" s="301" t="s">
        <v>288</v>
      </c>
      <c r="B14" s="118" t="s">
        <v>72</v>
      </c>
      <c r="C14" s="110">
        <v>403</v>
      </c>
      <c r="D14" s="110">
        <v>339</v>
      </c>
      <c r="E14" s="110">
        <f>SUM(C14:D14)</f>
        <v>742</v>
      </c>
      <c r="F14" s="110">
        <v>24</v>
      </c>
      <c r="G14" s="63">
        <f t="shared" si="0"/>
        <v>30.9</v>
      </c>
      <c r="H14" s="110">
        <v>19</v>
      </c>
      <c r="I14" s="110">
        <v>26</v>
      </c>
      <c r="J14" s="111">
        <f>SUM(H14:I14)</f>
        <v>45</v>
      </c>
      <c r="K14" s="25"/>
      <c r="L14" s="25"/>
      <c r="M14" s="25"/>
      <c r="N14" s="25"/>
      <c r="O14" s="25"/>
      <c r="P14" s="114"/>
      <c r="Q14" s="114"/>
      <c r="R14" s="114"/>
      <c r="S14" s="114"/>
      <c r="T14" s="114"/>
    </row>
    <row r="15" spans="1:63" ht="33.75" customHeight="1">
      <c r="A15" s="302"/>
      <c r="B15" s="118" t="s">
        <v>73</v>
      </c>
      <c r="C15" s="110">
        <v>290</v>
      </c>
      <c r="D15" s="110">
        <v>298</v>
      </c>
      <c r="E15" s="110">
        <f>SUM(C15:D15)</f>
        <v>588</v>
      </c>
      <c r="F15" s="110">
        <v>19</v>
      </c>
      <c r="G15" s="63">
        <f t="shared" si="0"/>
        <v>30.9</v>
      </c>
      <c r="H15" s="110">
        <v>17</v>
      </c>
      <c r="I15" s="110">
        <v>21</v>
      </c>
      <c r="J15" s="111">
        <f>SUM(H15:I15)</f>
        <v>38</v>
      </c>
      <c r="K15" s="25"/>
      <c r="L15" s="25"/>
      <c r="M15" s="25"/>
      <c r="N15" s="25"/>
      <c r="O15" s="25"/>
      <c r="P15" s="114"/>
      <c r="Q15" s="114"/>
      <c r="R15" s="114"/>
      <c r="S15" s="114"/>
      <c r="T15" s="114"/>
    </row>
    <row r="16" spans="1:63" ht="33.75" customHeight="1">
      <c r="A16" s="303"/>
      <c r="B16" s="118" t="s">
        <v>4</v>
      </c>
      <c r="C16" s="125">
        <f>SUM(C14:C15)</f>
        <v>693</v>
      </c>
      <c r="D16" s="110">
        <f>SUM(D14:D15)</f>
        <v>637</v>
      </c>
      <c r="E16" s="110">
        <f>SUM(E14:E15)</f>
        <v>1330</v>
      </c>
      <c r="F16" s="110">
        <f>SUM(F14:F15)</f>
        <v>43</v>
      </c>
      <c r="G16" s="126">
        <f t="shared" si="0"/>
        <v>30.9</v>
      </c>
      <c r="H16" s="125">
        <f>SUM(H14:H15)</f>
        <v>36</v>
      </c>
      <c r="I16" s="125">
        <f>SUM(I14:I15)</f>
        <v>47</v>
      </c>
      <c r="J16" s="111">
        <f>SUM(J14:J15)</f>
        <v>83</v>
      </c>
      <c r="K16" s="25"/>
      <c r="L16" s="25"/>
      <c r="M16" s="25"/>
      <c r="N16" s="25"/>
      <c r="O16" s="25"/>
      <c r="P16" s="114"/>
      <c r="Q16" s="114"/>
      <c r="R16" s="114"/>
      <c r="S16" s="114"/>
      <c r="T16" s="114"/>
      <c r="BJ16" s="105"/>
    </row>
    <row r="17" spans="1:63" ht="33.75" customHeight="1">
      <c r="A17" s="301" t="s">
        <v>289</v>
      </c>
      <c r="B17" s="139" t="s">
        <v>72</v>
      </c>
      <c r="C17" s="110">
        <v>397</v>
      </c>
      <c r="D17" s="116">
        <v>333</v>
      </c>
      <c r="E17" s="110">
        <f>SUM(C17:D17)</f>
        <v>730</v>
      </c>
      <c r="F17" s="116">
        <v>23</v>
      </c>
      <c r="G17" s="63">
        <f t="shared" si="0"/>
        <v>31.7</v>
      </c>
      <c r="H17" s="110">
        <v>22</v>
      </c>
      <c r="I17" s="110">
        <v>23</v>
      </c>
      <c r="J17" s="117">
        <f>SUM(H17:I17)</f>
        <v>45</v>
      </c>
      <c r="K17" s="114"/>
      <c r="L17" s="114"/>
      <c r="M17" s="114"/>
      <c r="N17" s="114"/>
      <c r="O17" s="114"/>
      <c r="P17" s="114"/>
      <c r="Q17" s="114"/>
      <c r="R17" s="114"/>
      <c r="S17" s="114"/>
      <c r="T17" s="114"/>
    </row>
    <row r="18" spans="1:63" ht="33.75" customHeight="1">
      <c r="A18" s="302"/>
      <c r="B18" s="118" t="s">
        <v>73</v>
      </c>
      <c r="C18" s="116">
        <v>308</v>
      </c>
      <c r="D18" s="116">
        <v>291</v>
      </c>
      <c r="E18" s="110">
        <f>SUM(C18:D18)</f>
        <v>599</v>
      </c>
      <c r="F18" s="116">
        <v>19</v>
      </c>
      <c r="G18" s="126">
        <f t="shared" si="0"/>
        <v>31.5</v>
      </c>
      <c r="H18" s="116">
        <v>19</v>
      </c>
      <c r="I18" s="116">
        <v>19</v>
      </c>
      <c r="J18" s="111">
        <f>SUM(H18:I18)</f>
        <v>38</v>
      </c>
      <c r="K18" s="114"/>
      <c r="L18" s="114"/>
      <c r="M18" s="114"/>
      <c r="N18" s="114"/>
      <c r="O18" s="114"/>
      <c r="P18" s="114"/>
      <c r="Q18" s="114"/>
      <c r="R18" s="114"/>
      <c r="S18" s="114"/>
      <c r="T18" s="114"/>
    </row>
    <row r="19" spans="1:63" ht="33.75" customHeight="1">
      <c r="A19" s="303"/>
      <c r="B19" s="118" t="s">
        <v>4</v>
      </c>
      <c r="C19" s="125">
        <f>SUM(C17:C18)</f>
        <v>705</v>
      </c>
      <c r="D19" s="125">
        <f t="shared" ref="D19:F19" si="1">SUM(D17:D18)</f>
        <v>624</v>
      </c>
      <c r="E19" s="125">
        <f>SUM(E17:E18)</f>
        <v>1329</v>
      </c>
      <c r="F19" s="125">
        <f t="shared" si="1"/>
        <v>42</v>
      </c>
      <c r="G19" s="126">
        <f t="shared" si="0"/>
        <v>31.6</v>
      </c>
      <c r="H19" s="110">
        <f>SUM(H17:H18)</f>
        <v>41</v>
      </c>
      <c r="I19" s="110">
        <f t="shared" ref="I19" si="2">SUM(I17:I18)</f>
        <v>42</v>
      </c>
      <c r="J19" s="111">
        <f>SUM(J17:J18)</f>
        <v>83</v>
      </c>
      <c r="K19" s="25"/>
      <c r="L19" s="25"/>
      <c r="M19" s="25"/>
      <c r="N19" s="25"/>
      <c r="O19" s="25"/>
    </row>
    <row r="20" spans="1:63" ht="33.75" customHeight="1">
      <c r="A20" s="301" t="s">
        <v>290</v>
      </c>
      <c r="B20" s="118" t="s">
        <v>72</v>
      </c>
      <c r="C20" s="110">
        <v>398</v>
      </c>
      <c r="D20" s="110">
        <v>340</v>
      </c>
      <c r="E20" s="110">
        <f>SUM(C20:D20)</f>
        <v>738</v>
      </c>
      <c r="F20" s="110">
        <v>24</v>
      </c>
      <c r="G20" s="126">
        <f t="shared" si="0"/>
        <v>30.8</v>
      </c>
      <c r="H20" s="116">
        <v>26</v>
      </c>
      <c r="I20" s="116">
        <v>22</v>
      </c>
      <c r="J20" s="122">
        <f>SUM(H20:I20)</f>
        <v>48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112"/>
      <c r="BD20" s="112"/>
      <c r="BE20" s="112"/>
      <c r="BF20" s="112"/>
      <c r="BG20" s="112"/>
      <c r="BH20" s="112"/>
      <c r="BI20" s="112"/>
      <c r="BJ20" s="112"/>
      <c r="BK20" s="25"/>
    </row>
    <row r="21" spans="1:63" ht="33.75" customHeight="1">
      <c r="A21" s="302"/>
      <c r="B21" s="118" t="s">
        <v>73</v>
      </c>
      <c r="C21" s="110">
        <v>306</v>
      </c>
      <c r="D21" s="110">
        <v>245</v>
      </c>
      <c r="E21" s="110">
        <f>SUM(C21:D21)</f>
        <v>551</v>
      </c>
      <c r="F21" s="110">
        <v>17</v>
      </c>
      <c r="G21" s="63">
        <f t="shared" si="0"/>
        <v>32.4</v>
      </c>
      <c r="H21" s="110">
        <v>18</v>
      </c>
      <c r="I21" s="110">
        <v>17</v>
      </c>
      <c r="J21" s="111">
        <f>SUM(H21:I21)</f>
        <v>35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112"/>
      <c r="BD21" s="112"/>
      <c r="BE21" s="112"/>
      <c r="BF21" s="112"/>
      <c r="BG21" s="112"/>
      <c r="BH21" s="112"/>
      <c r="BI21" s="112"/>
      <c r="BJ21" s="112"/>
    </row>
    <row r="22" spans="1:63" ht="33.75" customHeight="1">
      <c r="A22" s="303"/>
      <c r="B22" s="118" t="s">
        <v>4</v>
      </c>
      <c r="C22" s="110">
        <f>SUM(C20:C21)</f>
        <v>704</v>
      </c>
      <c r="D22" s="110">
        <f t="shared" ref="D22:F22" si="3">SUM(D20:D21)</f>
        <v>585</v>
      </c>
      <c r="E22" s="125">
        <f>SUM(E20:E21)</f>
        <v>1289</v>
      </c>
      <c r="F22" s="110">
        <f t="shared" si="3"/>
        <v>41</v>
      </c>
      <c r="G22" s="62">
        <f t="shared" si="0"/>
        <v>31.4</v>
      </c>
      <c r="H22" s="110">
        <f>SUM(H20:H21)</f>
        <v>44</v>
      </c>
      <c r="I22" s="110">
        <f t="shared" ref="I22" si="4">SUM(I20:I21)</f>
        <v>39</v>
      </c>
      <c r="J22" s="111">
        <f>SUM(J20:J21)</f>
        <v>83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112"/>
      <c r="BD22" s="112"/>
      <c r="BE22" s="112"/>
      <c r="BF22" s="112"/>
      <c r="BG22" s="112"/>
      <c r="BH22" s="112"/>
      <c r="BI22" s="112"/>
      <c r="BJ22" s="112"/>
    </row>
    <row r="23" spans="1:63" ht="33.75" customHeight="1">
      <c r="A23" s="301" t="s">
        <v>291</v>
      </c>
      <c r="B23" s="118" t="s">
        <v>72</v>
      </c>
      <c r="C23" s="116">
        <v>401</v>
      </c>
      <c r="D23" s="116">
        <v>367</v>
      </c>
      <c r="E23" s="110">
        <f t="shared" ref="E23:E24" si="5">SUM(C23:D23)</f>
        <v>768</v>
      </c>
      <c r="F23" s="116">
        <v>25</v>
      </c>
      <c r="G23" s="62">
        <f t="shared" si="0"/>
        <v>30.7</v>
      </c>
      <c r="H23" s="116">
        <v>22</v>
      </c>
      <c r="I23" s="116">
        <v>25</v>
      </c>
      <c r="J23" s="136">
        <f>SUM(H23:I23)</f>
        <v>47</v>
      </c>
      <c r="K23" s="25"/>
      <c r="L23" s="25"/>
      <c r="M23" s="25"/>
      <c r="N23" s="25"/>
      <c r="O23" s="25"/>
      <c r="P23" s="114"/>
      <c r="Q23" s="114"/>
      <c r="R23" s="114"/>
      <c r="S23" s="114"/>
      <c r="T23" s="114"/>
    </row>
    <row r="24" spans="1:63" ht="33.75" customHeight="1">
      <c r="A24" s="302"/>
      <c r="B24" s="118" t="s">
        <v>73</v>
      </c>
      <c r="C24" s="110">
        <v>297</v>
      </c>
      <c r="D24" s="110">
        <v>262</v>
      </c>
      <c r="E24" s="110">
        <f t="shared" si="5"/>
        <v>559</v>
      </c>
      <c r="F24" s="110">
        <v>19</v>
      </c>
      <c r="G24" s="123">
        <f t="shared" si="0"/>
        <v>29.4</v>
      </c>
      <c r="H24" s="110">
        <v>20</v>
      </c>
      <c r="I24" s="110">
        <v>19</v>
      </c>
      <c r="J24" s="111">
        <f>SUM(H24:I24)</f>
        <v>39</v>
      </c>
      <c r="K24" s="25"/>
      <c r="L24" s="25"/>
      <c r="M24" s="25"/>
      <c r="N24" s="25"/>
      <c r="O24" s="25"/>
      <c r="P24" s="114"/>
      <c r="Q24" s="114"/>
      <c r="R24" s="114"/>
      <c r="S24" s="114"/>
      <c r="T24" s="114"/>
    </row>
    <row r="25" spans="1:63" ht="33.75" customHeight="1">
      <c r="A25" s="303"/>
      <c r="B25" s="127" t="s">
        <v>4</v>
      </c>
      <c r="C25" s="128">
        <f>SUM(C23:C24)</f>
        <v>698</v>
      </c>
      <c r="D25" s="128">
        <f t="shared" ref="D25:F25" si="6">SUM(D23:D24)</f>
        <v>629</v>
      </c>
      <c r="E25" s="128">
        <f t="shared" si="6"/>
        <v>1327</v>
      </c>
      <c r="F25" s="128">
        <f t="shared" si="6"/>
        <v>44</v>
      </c>
      <c r="G25" s="64">
        <f t="shared" si="0"/>
        <v>30.2</v>
      </c>
      <c r="H25" s="128">
        <f>SUM(H23:H24)</f>
        <v>42</v>
      </c>
      <c r="I25" s="128">
        <f t="shared" ref="I25" si="7">SUM(I23:I24)</f>
        <v>44</v>
      </c>
      <c r="J25" s="154">
        <f>SUM(J23:J24)</f>
        <v>86</v>
      </c>
      <c r="K25" s="25"/>
      <c r="L25" s="25"/>
      <c r="M25" s="25"/>
      <c r="N25" s="25"/>
      <c r="O25" s="25"/>
      <c r="P25" s="114"/>
      <c r="Q25" s="114"/>
      <c r="R25" s="114"/>
      <c r="S25" s="114"/>
      <c r="T25" s="114"/>
      <c r="BJ25" s="105"/>
    </row>
    <row r="26" spans="1:63" ht="19.5" customHeight="1">
      <c r="A26" s="26"/>
      <c r="B26" s="131"/>
      <c r="F26" s="78"/>
      <c r="G26" s="78"/>
      <c r="H26" s="78"/>
      <c r="I26" s="78"/>
      <c r="J26" s="132" t="s">
        <v>71</v>
      </c>
      <c r="K26" s="25"/>
      <c r="L26" s="25"/>
      <c r="M26" s="25"/>
      <c r="N26" s="25"/>
      <c r="O26" s="25"/>
    </row>
    <row r="27" spans="1:63" ht="16.5" customHeight="1">
      <c r="B27" s="131"/>
      <c r="F27" s="68"/>
      <c r="G27" s="68"/>
      <c r="H27" s="68"/>
      <c r="I27" s="68"/>
      <c r="J27" s="68"/>
      <c r="K27" s="25"/>
      <c r="L27" s="25"/>
      <c r="M27" s="25"/>
      <c r="N27" s="25"/>
      <c r="O27" s="25"/>
    </row>
    <row r="28" spans="1:63" ht="16.5" customHeight="1">
      <c r="B28" s="131"/>
      <c r="F28" s="78"/>
      <c r="G28" s="78"/>
      <c r="H28" s="78"/>
      <c r="I28" s="78"/>
      <c r="J28" s="78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112"/>
      <c r="BE28" s="112"/>
      <c r="BF28" s="112"/>
      <c r="BG28" s="112"/>
      <c r="BH28" s="112"/>
      <c r="BI28" s="112"/>
      <c r="BJ28" s="112"/>
    </row>
    <row r="29" spans="1:63" ht="16.5" customHeight="1">
      <c r="B29" s="131"/>
      <c r="F29" s="68"/>
      <c r="G29" s="68"/>
      <c r="H29" s="68"/>
      <c r="I29" s="68"/>
      <c r="J29" s="68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112"/>
      <c r="BE29" s="112"/>
      <c r="BF29" s="112"/>
      <c r="BG29" s="112"/>
      <c r="BH29" s="112"/>
      <c r="BI29" s="112"/>
      <c r="BJ29" s="112"/>
    </row>
    <row r="30" spans="1:63" ht="16.5" customHeight="1">
      <c r="B30" s="131"/>
      <c r="F30" s="70"/>
      <c r="G30" s="70"/>
      <c r="H30" s="68"/>
      <c r="I30" s="68"/>
      <c r="J30" s="6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112"/>
      <c r="BE30" s="112"/>
      <c r="BF30" s="112"/>
      <c r="BG30" s="112"/>
      <c r="BH30" s="112"/>
      <c r="BI30" s="112"/>
      <c r="BJ30" s="112"/>
    </row>
    <row r="31" spans="1:63" ht="16.5" customHeight="1">
      <c r="B31" s="131"/>
      <c r="F31" s="70"/>
      <c r="G31" s="70"/>
      <c r="H31" s="70"/>
      <c r="I31" s="70"/>
      <c r="J31" s="70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112"/>
      <c r="BE31" s="112"/>
      <c r="BF31" s="112"/>
      <c r="BG31" s="112"/>
      <c r="BH31" s="112"/>
      <c r="BI31" s="112"/>
      <c r="BJ31" s="112"/>
    </row>
    <row r="32" spans="1:63" ht="16.5" customHeight="1">
      <c r="B32" s="131"/>
      <c r="F32" s="133"/>
      <c r="G32" s="133"/>
      <c r="H32" s="134"/>
      <c r="I32" s="134"/>
      <c r="J32" s="134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112"/>
      <c r="BE32" s="112"/>
      <c r="BF32" s="112"/>
      <c r="BG32" s="112"/>
      <c r="BH32" s="112"/>
      <c r="BI32" s="112"/>
      <c r="BJ32" s="112"/>
    </row>
    <row r="33" spans="1:20" ht="16.5" customHeight="1">
      <c r="A33" s="133"/>
      <c r="B33" s="131"/>
      <c r="C33" s="133"/>
      <c r="D33" s="133"/>
      <c r="E33" s="133"/>
      <c r="F33" s="133"/>
      <c r="G33" s="135"/>
      <c r="H33" s="135"/>
      <c r="I33" s="135"/>
      <c r="J33" s="135"/>
      <c r="K33" s="113"/>
      <c r="L33" s="113"/>
      <c r="M33" s="113"/>
      <c r="N33" s="113"/>
      <c r="O33" s="113"/>
      <c r="P33" s="114"/>
      <c r="Q33" s="114"/>
      <c r="R33" s="114"/>
      <c r="S33" s="114"/>
      <c r="T33" s="114"/>
    </row>
    <row r="34" spans="1:20" ht="16.5" customHeight="1">
      <c r="B34" s="131"/>
      <c r="F34" s="133"/>
      <c r="G34" s="133"/>
      <c r="H34" s="133"/>
      <c r="I34" s="133"/>
      <c r="J34" s="133"/>
      <c r="K34" s="114"/>
      <c r="L34" s="114"/>
      <c r="M34" s="114"/>
      <c r="N34" s="114"/>
      <c r="O34" s="114"/>
      <c r="P34" s="114"/>
      <c r="Q34" s="114"/>
      <c r="R34" s="114"/>
      <c r="S34" s="114"/>
      <c r="T34" s="114"/>
    </row>
  </sheetData>
  <mergeCells count="12">
    <mergeCell ref="H3:J3"/>
    <mergeCell ref="A5:A7"/>
    <mergeCell ref="A23:A25"/>
    <mergeCell ref="A3:A4"/>
    <mergeCell ref="B3:B4"/>
    <mergeCell ref="C3:E3"/>
    <mergeCell ref="F3:F4"/>
    <mergeCell ref="A8:A10"/>
    <mergeCell ref="A11:A13"/>
    <mergeCell ref="A14:A16"/>
    <mergeCell ref="A17:A19"/>
    <mergeCell ref="A20:A22"/>
  </mergeCells>
  <phoneticPr fontId="9"/>
  <pageMargins left="0.59055118110236227" right="0.59055118110236227" top="0.59055118110236227" bottom="0.59055118110236227" header="0.31496062992125984" footer="0.31496062992125984"/>
  <pageSetup paperSize="9" firstPageNumber="158" orientation="portrait" useFirstPageNumber="1" r:id="rId1"/>
  <headerFooter alignWithMargins="0">
    <oddHeader>&amp;L&amp;10教　　育</oddHeader>
    <oddFooter>&amp;C－&amp;P－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4"/>
  <sheetViews>
    <sheetView workbookViewId="0">
      <pane xSplit="1" ySplit="4" topLeftCell="B5" activePane="bottomRight" state="frozen"/>
      <selection activeCell="J32" sqref="J32"/>
      <selection pane="topRight" activeCell="J32" sqref="J32"/>
      <selection pane="bottomLeft" activeCell="J32" sqref="J32"/>
      <selection pane="bottomRight" activeCell="J32" sqref="J32"/>
    </sheetView>
  </sheetViews>
  <sheetFormatPr defaultColWidth="8.625" defaultRowHeight="21" customHeight="1"/>
  <cols>
    <col min="1" max="1" width="9.5" style="103" customWidth="1"/>
    <col min="2" max="2" width="9.125" style="103" customWidth="1"/>
    <col min="3" max="14" width="5.5" style="103" customWidth="1"/>
    <col min="15" max="16384" width="8.625" style="103"/>
  </cols>
  <sheetData>
    <row r="1" spans="1:52" s="102" customFormat="1" ht="27" customHeight="1">
      <c r="A1" s="102" t="s">
        <v>57</v>
      </c>
    </row>
    <row r="2" spans="1:52" ht="21" customHeight="1">
      <c r="H2" s="71"/>
      <c r="N2" s="71" t="s">
        <v>275</v>
      </c>
    </row>
    <row r="3" spans="1:52" ht="27.75" customHeight="1">
      <c r="A3" s="307" t="s">
        <v>24</v>
      </c>
      <c r="B3" s="155" t="s">
        <v>26</v>
      </c>
      <c r="C3" s="286" t="s">
        <v>55</v>
      </c>
      <c r="D3" s="286"/>
      <c r="E3" s="286"/>
      <c r="F3" s="286" t="s">
        <v>56</v>
      </c>
      <c r="G3" s="286"/>
      <c r="H3" s="286"/>
      <c r="I3" s="299" t="s">
        <v>292</v>
      </c>
      <c r="J3" s="286"/>
      <c r="K3" s="286"/>
      <c r="L3" s="286" t="s">
        <v>293</v>
      </c>
      <c r="M3" s="286"/>
      <c r="N3" s="287"/>
      <c r="AY3" s="105"/>
    </row>
    <row r="4" spans="1:52" ht="27.75" customHeight="1">
      <c r="A4" s="308"/>
      <c r="B4" s="106" t="s">
        <v>25</v>
      </c>
      <c r="C4" s="106" t="s">
        <v>2</v>
      </c>
      <c r="D4" s="106" t="s">
        <v>0</v>
      </c>
      <c r="E4" s="106" t="s">
        <v>3</v>
      </c>
      <c r="F4" s="106" t="s">
        <v>2</v>
      </c>
      <c r="G4" s="106" t="s">
        <v>0</v>
      </c>
      <c r="H4" s="106" t="s">
        <v>3</v>
      </c>
      <c r="I4" s="138" t="s">
        <v>2</v>
      </c>
      <c r="J4" s="106" t="s">
        <v>0</v>
      </c>
      <c r="K4" s="106" t="s">
        <v>3</v>
      </c>
      <c r="L4" s="106" t="s">
        <v>2</v>
      </c>
      <c r="M4" s="106" t="s">
        <v>0</v>
      </c>
      <c r="N4" s="108" t="s">
        <v>3</v>
      </c>
    </row>
    <row r="5" spans="1:52" ht="33" customHeight="1">
      <c r="A5" s="304" t="s">
        <v>66</v>
      </c>
      <c r="B5" s="118" t="s">
        <v>72</v>
      </c>
      <c r="C5" s="156">
        <v>369</v>
      </c>
      <c r="D5" s="156">
        <v>362</v>
      </c>
      <c r="E5" s="65">
        <f>SUM(C5:D5)</f>
        <v>731</v>
      </c>
      <c r="F5" s="65">
        <v>135</v>
      </c>
      <c r="G5" s="65">
        <v>126</v>
      </c>
      <c r="H5" s="65">
        <f>SUM(F5:G5)</f>
        <v>261</v>
      </c>
      <c r="I5" s="67">
        <v>119</v>
      </c>
      <c r="J5" s="65">
        <v>127</v>
      </c>
      <c r="K5" s="65">
        <f>SUM(I5:J5)</f>
        <v>246</v>
      </c>
      <c r="L5" s="65">
        <v>115</v>
      </c>
      <c r="M5" s="65">
        <v>109</v>
      </c>
      <c r="N5" s="87">
        <f>SUM(L5:M5)</f>
        <v>224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112"/>
      <c r="AT5" s="112"/>
      <c r="AU5" s="112"/>
      <c r="AV5" s="112"/>
      <c r="AW5" s="112"/>
      <c r="AX5" s="112"/>
      <c r="AY5" s="112"/>
    </row>
    <row r="6" spans="1:52" ht="33" customHeight="1">
      <c r="A6" s="305"/>
      <c r="B6" s="118" t="s">
        <v>73</v>
      </c>
      <c r="C6" s="156">
        <v>277</v>
      </c>
      <c r="D6" s="156">
        <v>300</v>
      </c>
      <c r="E6" s="65">
        <f>SUM(C6:D6)</f>
        <v>577</v>
      </c>
      <c r="F6" s="65">
        <v>87</v>
      </c>
      <c r="G6" s="65">
        <v>106</v>
      </c>
      <c r="H6" s="65">
        <f>SUM(F6:G6)</f>
        <v>193</v>
      </c>
      <c r="I6" s="67">
        <v>89</v>
      </c>
      <c r="J6" s="65">
        <v>120</v>
      </c>
      <c r="K6" s="65">
        <f>SUM(I6:J6)</f>
        <v>209</v>
      </c>
      <c r="L6" s="65">
        <v>101</v>
      </c>
      <c r="M6" s="65">
        <v>74</v>
      </c>
      <c r="N6" s="87">
        <f>SUM(L6:M6)</f>
        <v>175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112"/>
      <c r="AT6" s="112"/>
      <c r="AU6" s="112"/>
      <c r="AV6" s="112"/>
      <c r="AW6" s="112"/>
      <c r="AX6" s="112"/>
      <c r="AY6" s="112"/>
    </row>
    <row r="7" spans="1:52" ht="33" customHeight="1">
      <c r="A7" s="305"/>
      <c r="B7" s="121" t="s">
        <v>4</v>
      </c>
      <c r="C7" s="65">
        <f t="shared" ref="C7:N7" si="0">SUM(C5:C6)</f>
        <v>646</v>
      </c>
      <c r="D7" s="65">
        <f t="shared" si="0"/>
        <v>662</v>
      </c>
      <c r="E7" s="65">
        <f t="shared" si="0"/>
        <v>1308</v>
      </c>
      <c r="F7" s="65">
        <f t="shared" si="0"/>
        <v>222</v>
      </c>
      <c r="G7" s="65">
        <f t="shared" si="0"/>
        <v>232</v>
      </c>
      <c r="H7" s="65">
        <f t="shared" si="0"/>
        <v>454</v>
      </c>
      <c r="I7" s="65">
        <f t="shared" si="0"/>
        <v>208</v>
      </c>
      <c r="J7" s="65">
        <f t="shared" si="0"/>
        <v>247</v>
      </c>
      <c r="K7" s="65">
        <f t="shared" si="0"/>
        <v>455</v>
      </c>
      <c r="L7" s="65">
        <f t="shared" si="0"/>
        <v>216</v>
      </c>
      <c r="M7" s="65">
        <f t="shared" si="0"/>
        <v>183</v>
      </c>
      <c r="N7" s="87">
        <f t="shared" si="0"/>
        <v>399</v>
      </c>
    </row>
    <row r="8" spans="1:52" ht="33" customHeight="1">
      <c r="A8" s="304" t="s">
        <v>294</v>
      </c>
      <c r="B8" s="121" t="s">
        <v>72</v>
      </c>
      <c r="C8" s="157">
        <f>F8+I8+L8</f>
        <v>388</v>
      </c>
      <c r="D8" s="157">
        <f>G8+J8+M8</f>
        <v>381</v>
      </c>
      <c r="E8" s="151">
        <f>SUM(C8:D8)</f>
        <v>769</v>
      </c>
      <c r="F8" s="151">
        <v>133</v>
      </c>
      <c r="G8" s="151">
        <v>127</v>
      </c>
      <c r="H8" s="151">
        <f>SUM(F8:G8)</f>
        <v>260</v>
      </c>
      <c r="I8" s="151">
        <v>138</v>
      </c>
      <c r="J8" s="151">
        <v>126</v>
      </c>
      <c r="K8" s="151">
        <f>SUM(I8:J8)</f>
        <v>264</v>
      </c>
      <c r="L8" s="151">
        <v>117</v>
      </c>
      <c r="M8" s="151">
        <v>128</v>
      </c>
      <c r="N8" s="158">
        <f>SUM(L8:M8)</f>
        <v>245</v>
      </c>
    </row>
    <row r="9" spans="1:52" ht="33" customHeight="1">
      <c r="A9" s="305"/>
      <c r="B9" s="118" t="s">
        <v>73</v>
      </c>
      <c r="C9" s="157">
        <f>F9+I9+L9</f>
        <v>260</v>
      </c>
      <c r="D9" s="157">
        <f>G9+J9+M9</f>
        <v>326</v>
      </c>
      <c r="E9" s="65">
        <f>SUM(C9:D9)</f>
        <v>586</v>
      </c>
      <c r="F9" s="65">
        <v>81</v>
      </c>
      <c r="G9" s="65">
        <v>101</v>
      </c>
      <c r="H9" s="65">
        <f>SUM(F9:G9)</f>
        <v>182</v>
      </c>
      <c r="I9" s="67">
        <v>88</v>
      </c>
      <c r="J9" s="65">
        <v>107</v>
      </c>
      <c r="K9" s="65">
        <f>SUM(I9:J9)</f>
        <v>195</v>
      </c>
      <c r="L9" s="65">
        <v>91</v>
      </c>
      <c r="M9" s="65">
        <v>118</v>
      </c>
      <c r="N9" s="158">
        <f>SUM(L9:M9)</f>
        <v>209</v>
      </c>
    </row>
    <row r="10" spans="1:52" ht="33" customHeight="1">
      <c r="A10" s="305"/>
      <c r="B10" s="118" t="s">
        <v>4</v>
      </c>
      <c r="C10" s="65">
        <f t="shared" ref="C10:N10" si="1">SUM(C8:C9)</f>
        <v>648</v>
      </c>
      <c r="D10" s="65">
        <f t="shared" si="1"/>
        <v>707</v>
      </c>
      <c r="E10" s="65">
        <f t="shared" si="1"/>
        <v>1355</v>
      </c>
      <c r="F10" s="65">
        <f t="shared" si="1"/>
        <v>214</v>
      </c>
      <c r="G10" s="65">
        <f t="shared" si="1"/>
        <v>228</v>
      </c>
      <c r="H10" s="65">
        <f t="shared" si="1"/>
        <v>442</v>
      </c>
      <c r="I10" s="65">
        <f t="shared" si="1"/>
        <v>226</v>
      </c>
      <c r="J10" s="65">
        <f t="shared" si="1"/>
        <v>233</v>
      </c>
      <c r="K10" s="65">
        <f t="shared" si="1"/>
        <v>459</v>
      </c>
      <c r="L10" s="65">
        <f t="shared" si="1"/>
        <v>208</v>
      </c>
      <c r="M10" s="65">
        <f t="shared" si="1"/>
        <v>246</v>
      </c>
      <c r="N10" s="87">
        <f t="shared" si="1"/>
        <v>454</v>
      </c>
    </row>
    <row r="11" spans="1:52" ht="33" customHeight="1">
      <c r="A11" s="304" t="s">
        <v>295</v>
      </c>
      <c r="B11" s="118" t="s">
        <v>72</v>
      </c>
      <c r="C11" s="157">
        <f>F11+I11+L11</f>
        <v>408</v>
      </c>
      <c r="D11" s="157">
        <f>G11+J11+M11</f>
        <v>374</v>
      </c>
      <c r="E11" s="151">
        <f>SUM(C11:D11)</f>
        <v>782</v>
      </c>
      <c r="F11" s="151">
        <v>134</v>
      </c>
      <c r="G11" s="151">
        <v>118</v>
      </c>
      <c r="H11" s="151">
        <f>SUM(F11:G11)</f>
        <v>252</v>
      </c>
      <c r="I11" s="151">
        <v>134</v>
      </c>
      <c r="J11" s="151">
        <v>128</v>
      </c>
      <c r="K11" s="151">
        <f>SUM(I11:J11)</f>
        <v>262</v>
      </c>
      <c r="L11" s="151">
        <v>140</v>
      </c>
      <c r="M11" s="151">
        <v>128</v>
      </c>
      <c r="N11" s="158">
        <f>SUM(L11:M11)</f>
        <v>268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112"/>
      <c r="AS11" s="112"/>
      <c r="AT11" s="112"/>
      <c r="AU11" s="112"/>
      <c r="AV11" s="112"/>
      <c r="AW11" s="112"/>
      <c r="AX11" s="112"/>
      <c r="AY11" s="112"/>
      <c r="AZ11" s="25"/>
    </row>
    <row r="12" spans="1:52" ht="33" customHeight="1">
      <c r="A12" s="305"/>
      <c r="B12" s="118" t="s">
        <v>73</v>
      </c>
      <c r="C12" s="157">
        <f>F12+I12+L12</f>
        <v>278</v>
      </c>
      <c r="D12" s="157">
        <f>G12+J12+M12</f>
        <v>322</v>
      </c>
      <c r="E12" s="65">
        <f>SUM(C12:D12)</f>
        <v>600</v>
      </c>
      <c r="F12" s="65">
        <v>106</v>
      </c>
      <c r="G12" s="65">
        <v>113</v>
      </c>
      <c r="H12" s="65">
        <f>SUM(F12:G12)</f>
        <v>219</v>
      </c>
      <c r="I12" s="67">
        <v>84</v>
      </c>
      <c r="J12" s="65">
        <v>101</v>
      </c>
      <c r="K12" s="65">
        <f>SUM(I12:J12)</f>
        <v>185</v>
      </c>
      <c r="L12" s="65">
        <v>88</v>
      </c>
      <c r="M12" s="65">
        <v>108</v>
      </c>
      <c r="N12" s="158">
        <f>SUM(L12:M12)</f>
        <v>196</v>
      </c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112"/>
      <c r="AS12" s="112"/>
      <c r="AT12" s="112"/>
      <c r="AU12" s="112"/>
      <c r="AV12" s="112"/>
      <c r="AW12" s="112"/>
      <c r="AX12" s="112"/>
      <c r="AY12" s="112"/>
    </row>
    <row r="13" spans="1:52" ht="33" customHeight="1">
      <c r="A13" s="305"/>
      <c r="B13" s="118" t="s">
        <v>4</v>
      </c>
      <c r="C13" s="65">
        <f t="shared" ref="C13:N13" si="2">SUM(C11:C12)</f>
        <v>686</v>
      </c>
      <c r="D13" s="65">
        <f t="shared" si="2"/>
        <v>696</v>
      </c>
      <c r="E13" s="65">
        <f t="shared" si="2"/>
        <v>1382</v>
      </c>
      <c r="F13" s="65">
        <f t="shared" si="2"/>
        <v>240</v>
      </c>
      <c r="G13" s="65">
        <f t="shared" si="2"/>
        <v>231</v>
      </c>
      <c r="H13" s="65">
        <f t="shared" si="2"/>
        <v>471</v>
      </c>
      <c r="I13" s="65">
        <f t="shared" si="2"/>
        <v>218</v>
      </c>
      <c r="J13" s="65">
        <f t="shared" si="2"/>
        <v>229</v>
      </c>
      <c r="K13" s="65">
        <f t="shared" si="2"/>
        <v>447</v>
      </c>
      <c r="L13" s="65">
        <f t="shared" si="2"/>
        <v>228</v>
      </c>
      <c r="M13" s="65">
        <f t="shared" si="2"/>
        <v>236</v>
      </c>
      <c r="N13" s="87">
        <f t="shared" si="2"/>
        <v>464</v>
      </c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112"/>
      <c r="AS13" s="112"/>
      <c r="AT13" s="112"/>
      <c r="AU13" s="112"/>
      <c r="AV13" s="112"/>
      <c r="AW13" s="112"/>
      <c r="AX13" s="112"/>
      <c r="AY13" s="112"/>
    </row>
    <row r="14" spans="1:52" ht="33" customHeight="1">
      <c r="A14" s="304" t="s">
        <v>296</v>
      </c>
      <c r="B14" s="118" t="s">
        <v>72</v>
      </c>
      <c r="C14" s="157">
        <f>F14+I14+L14</f>
        <v>403</v>
      </c>
      <c r="D14" s="157">
        <f>G14+J14+M14</f>
        <v>339</v>
      </c>
      <c r="E14" s="151">
        <f>SUM(C14:D14)</f>
        <v>742</v>
      </c>
      <c r="F14" s="151">
        <v>133</v>
      </c>
      <c r="G14" s="151">
        <v>97</v>
      </c>
      <c r="H14" s="151">
        <f>SUM(F14:G14)</f>
        <v>230</v>
      </c>
      <c r="I14" s="151">
        <v>135</v>
      </c>
      <c r="J14" s="151">
        <v>114</v>
      </c>
      <c r="K14" s="151">
        <f>SUM(I14:J14)</f>
        <v>249</v>
      </c>
      <c r="L14" s="151">
        <v>135</v>
      </c>
      <c r="M14" s="151">
        <v>128</v>
      </c>
      <c r="N14" s="158">
        <f>SUM(L14:M14)</f>
        <v>263</v>
      </c>
    </row>
    <row r="15" spans="1:52" ht="33" customHeight="1">
      <c r="A15" s="305"/>
      <c r="B15" s="118" t="s">
        <v>73</v>
      </c>
      <c r="C15" s="157">
        <f>F15+I15+L15</f>
        <v>290</v>
      </c>
      <c r="D15" s="157">
        <f>G15+J15+M15</f>
        <v>298</v>
      </c>
      <c r="E15" s="65">
        <f>SUM(C15:D15)</f>
        <v>588</v>
      </c>
      <c r="F15" s="65">
        <v>102</v>
      </c>
      <c r="G15" s="65">
        <v>83</v>
      </c>
      <c r="H15" s="65">
        <f>SUM(F15:G15)</f>
        <v>185</v>
      </c>
      <c r="I15" s="67">
        <v>105</v>
      </c>
      <c r="J15" s="65">
        <v>113</v>
      </c>
      <c r="K15" s="65">
        <f>SUM(I15:J15)</f>
        <v>218</v>
      </c>
      <c r="L15" s="65">
        <v>83</v>
      </c>
      <c r="M15" s="65">
        <v>102</v>
      </c>
      <c r="N15" s="158">
        <f>SUM(L15:M15)</f>
        <v>185</v>
      </c>
    </row>
    <row r="16" spans="1:52" ht="33" customHeight="1">
      <c r="A16" s="305"/>
      <c r="B16" s="118" t="s">
        <v>4</v>
      </c>
      <c r="C16" s="65">
        <f t="shared" ref="C16:N16" si="3">SUM(C14:C15)</f>
        <v>693</v>
      </c>
      <c r="D16" s="65">
        <f t="shared" si="3"/>
        <v>637</v>
      </c>
      <c r="E16" s="65">
        <f t="shared" si="3"/>
        <v>1330</v>
      </c>
      <c r="F16" s="65">
        <f t="shared" si="3"/>
        <v>235</v>
      </c>
      <c r="G16" s="65">
        <f t="shared" si="3"/>
        <v>180</v>
      </c>
      <c r="H16" s="65">
        <f t="shared" si="3"/>
        <v>415</v>
      </c>
      <c r="I16" s="65">
        <f t="shared" si="3"/>
        <v>240</v>
      </c>
      <c r="J16" s="65">
        <f t="shared" si="3"/>
        <v>227</v>
      </c>
      <c r="K16" s="65">
        <f t="shared" si="3"/>
        <v>467</v>
      </c>
      <c r="L16" s="65">
        <f t="shared" si="3"/>
        <v>218</v>
      </c>
      <c r="M16" s="65">
        <f t="shared" si="3"/>
        <v>230</v>
      </c>
      <c r="N16" s="87">
        <f t="shared" si="3"/>
        <v>448</v>
      </c>
      <c r="AY16" s="105"/>
    </row>
    <row r="17" spans="1:52" ht="33" customHeight="1">
      <c r="A17" s="304" t="s">
        <v>297</v>
      </c>
      <c r="B17" s="139" t="s">
        <v>72</v>
      </c>
      <c r="C17" s="157">
        <v>397</v>
      </c>
      <c r="D17" s="157">
        <v>333</v>
      </c>
      <c r="E17" s="151">
        <f>SUM(C17:D17)</f>
        <v>730</v>
      </c>
      <c r="F17" s="151">
        <v>125</v>
      </c>
      <c r="G17" s="151">
        <v>122</v>
      </c>
      <c r="H17" s="151">
        <f>SUM(F17:G17)</f>
        <v>247</v>
      </c>
      <c r="I17" s="151">
        <v>134</v>
      </c>
      <c r="J17" s="151">
        <v>97</v>
      </c>
      <c r="K17" s="151">
        <f>SUM(I17:J17)</f>
        <v>231</v>
      </c>
      <c r="L17" s="151">
        <v>138</v>
      </c>
      <c r="M17" s="151">
        <v>114</v>
      </c>
      <c r="N17" s="158">
        <f>SUM(L17:M17)</f>
        <v>252</v>
      </c>
    </row>
    <row r="18" spans="1:52" ht="33" customHeight="1">
      <c r="A18" s="305"/>
      <c r="B18" s="118" t="s">
        <v>73</v>
      </c>
      <c r="C18" s="157">
        <v>308</v>
      </c>
      <c r="D18" s="157">
        <v>291</v>
      </c>
      <c r="E18" s="151">
        <f t="shared" ref="E18:E25" si="4">SUM(C18:D18)</f>
        <v>599</v>
      </c>
      <c r="F18" s="65">
        <v>99</v>
      </c>
      <c r="G18" s="65">
        <v>94</v>
      </c>
      <c r="H18" s="151">
        <f t="shared" ref="H18:H25" si="5">SUM(F18:G18)</f>
        <v>193</v>
      </c>
      <c r="I18" s="67">
        <v>103</v>
      </c>
      <c r="J18" s="65">
        <v>84</v>
      </c>
      <c r="K18" s="151">
        <f t="shared" ref="K18:K25" si="6">SUM(I18:J18)</f>
        <v>187</v>
      </c>
      <c r="L18" s="65">
        <v>106</v>
      </c>
      <c r="M18" s="65">
        <v>113</v>
      </c>
      <c r="N18" s="158">
        <f t="shared" ref="N18:N24" si="7">SUM(L18:M18)</f>
        <v>219</v>
      </c>
    </row>
    <row r="19" spans="1:52" ht="33" customHeight="1">
      <c r="A19" s="305"/>
      <c r="B19" s="118" t="s">
        <v>4</v>
      </c>
      <c r="C19" s="65">
        <f t="shared" ref="C19:M19" si="8">SUM(C17:C18)</f>
        <v>705</v>
      </c>
      <c r="D19" s="65">
        <f t="shared" si="8"/>
        <v>624</v>
      </c>
      <c r="E19" s="151">
        <f t="shared" si="4"/>
        <v>1329</v>
      </c>
      <c r="F19" s="65">
        <f t="shared" si="8"/>
        <v>224</v>
      </c>
      <c r="G19" s="65">
        <f t="shared" si="8"/>
        <v>216</v>
      </c>
      <c r="H19" s="151">
        <f t="shared" si="5"/>
        <v>440</v>
      </c>
      <c r="I19" s="65">
        <f t="shared" si="8"/>
        <v>237</v>
      </c>
      <c r="J19" s="65">
        <f t="shared" si="8"/>
        <v>181</v>
      </c>
      <c r="K19" s="151">
        <f t="shared" si="6"/>
        <v>418</v>
      </c>
      <c r="L19" s="65">
        <f t="shared" si="8"/>
        <v>244</v>
      </c>
      <c r="M19" s="65">
        <f t="shared" si="8"/>
        <v>227</v>
      </c>
      <c r="N19" s="87">
        <f t="shared" si="7"/>
        <v>471</v>
      </c>
    </row>
    <row r="20" spans="1:52" ht="33" customHeight="1">
      <c r="A20" s="304" t="s">
        <v>298</v>
      </c>
      <c r="B20" s="118" t="s">
        <v>72</v>
      </c>
      <c r="C20" s="157">
        <v>398</v>
      </c>
      <c r="D20" s="157">
        <v>340</v>
      </c>
      <c r="E20" s="151">
        <f t="shared" si="4"/>
        <v>738</v>
      </c>
      <c r="F20" s="151">
        <v>141</v>
      </c>
      <c r="G20" s="151">
        <v>122</v>
      </c>
      <c r="H20" s="151">
        <f t="shared" si="5"/>
        <v>263</v>
      </c>
      <c r="I20" s="151">
        <v>123</v>
      </c>
      <c r="J20" s="151">
        <v>123</v>
      </c>
      <c r="K20" s="151">
        <f t="shared" si="6"/>
        <v>246</v>
      </c>
      <c r="L20" s="151">
        <v>134</v>
      </c>
      <c r="M20" s="151">
        <v>95</v>
      </c>
      <c r="N20" s="158">
        <f t="shared" si="7"/>
        <v>229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112"/>
      <c r="AS20" s="112"/>
      <c r="AT20" s="112"/>
      <c r="AU20" s="112"/>
      <c r="AV20" s="112"/>
      <c r="AW20" s="112"/>
      <c r="AX20" s="112"/>
      <c r="AY20" s="112"/>
      <c r="AZ20" s="25"/>
    </row>
    <row r="21" spans="1:52" ht="33" customHeight="1">
      <c r="A21" s="305"/>
      <c r="B21" s="118" t="s">
        <v>73</v>
      </c>
      <c r="C21" s="157">
        <v>306</v>
      </c>
      <c r="D21" s="157">
        <v>245</v>
      </c>
      <c r="E21" s="151">
        <f t="shared" si="4"/>
        <v>551</v>
      </c>
      <c r="F21" s="65">
        <v>103</v>
      </c>
      <c r="G21" s="65">
        <v>69</v>
      </c>
      <c r="H21" s="151">
        <f t="shared" si="5"/>
        <v>172</v>
      </c>
      <c r="I21" s="67">
        <v>99</v>
      </c>
      <c r="J21" s="65">
        <v>94</v>
      </c>
      <c r="K21" s="151">
        <f t="shared" si="6"/>
        <v>193</v>
      </c>
      <c r="L21" s="65">
        <v>104</v>
      </c>
      <c r="M21" s="65">
        <v>82</v>
      </c>
      <c r="N21" s="158">
        <f t="shared" si="7"/>
        <v>186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112"/>
      <c r="AS21" s="112"/>
      <c r="AT21" s="112"/>
      <c r="AU21" s="112"/>
      <c r="AV21" s="112"/>
      <c r="AW21" s="112"/>
      <c r="AX21" s="112"/>
      <c r="AY21" s="112"/>
    </row>
    <row r="22" spans="1:52" ht="33" customHeight="1">
      <c r="A22" s="305"/>
      <c r="B22" s="118" t="s">
        <v>4</v>
      </c>
      <c r="C22" s="65">
        <f t="shared" ref="C22:M22" si="9">SUM(C20:C21)</f>
        <v>704</v>
      </c>
      <c r="D22" s="65">
        <f t="shared" si="9"/>
        <v>585</v>
      </c>
      <c r="E22" s="151">
        <f t="shared" si="4"/>
        <v>1289</v>
      </c>
      <c r="F22" s="65">
        <f t="shared" si="9"/>
        <v>244</v>
      </c>
      <c r="G22" s="65">
        <f t="shared" si="9"/>
        <v>191</v>
      </c>
      <c r="H22" s="151">
        <f t="shared" si="5"/>
        <v>435</v>
      </c>
      <c r="I22" s="65">
        <f t="shared" si="9"/>
        <v>222</v>
      </c>
      <c r="J22" s="65">
        <f t="shared" si="9"/>
        <v>217</v>
      </c>
      <c r="K22" s="151">
        <f t="shared" si="6"/>
        <v>439</v>
      </c>
      <c r="L22" s="65">
        <f t="shared" si="9"/>
        <v>238</v>
      </c>
      <c r="M22" s="65">
        <f t="shared" si="9"/>
        <v>177</v>
      </c>
      <c r="N22" s="158">
        <f t="shared" si="7"/>
        <v>415</v>
      </c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112"/>
      <c r="AS22" s="112"/>
      <c r="AT22" s="112"/>
      <c r="AU22" s="112"/>
      <c r="AV22" s="112"/>
      <c r="AW22" s="112"/>
      <c r="AX22" s="112"/>
      <c r="AY22" s="112"/>
    </row>
    <row r="23" spans="1:52" ht="33" customHeight="1">
      <c r="A23" s="304" t="s">
        <v>299</v>
      </c>
      <c r="B23" s="118" t="s">
        <v>72</v>
      </c>
      <c r="C23" s="156">
        <v>401</v>
      </c>
      <c r="D23" s="156">
        <v>367</v>
      </c>
      <c r="E23" s="65">
        <f t="shared" si="4"/>
        <v>768</v>
      </c>
      <c r="F23" s="65">
        <v>136</v>
      </c>
      <c r="G23" s="65">
        <v>121</v>
      </c>
      <c r="H23" s="65">
        <f t="shared" si="5"/>
        <v>257</v>
      </c>
      <c r="I23" s="65">
        <v>139</v>
      </c>
      <c r="J23" s="65">
        <v>122</v>
      </c>
      <c r="K23" s="65">
        <f t="shared" si="6"/>
        <v>261</v>
      </c>
      <c r="L23" s="65">
        <v>126</v>
      </c>
      <c r="M23" s="65">
        <v>124</v>
      </c>
      <c r="N23" s="87">
        <f t="shared" si="7"/>
        <v>250</v>
      </c>
    </row>
    <row r="24" spans="1:52" ht="33" customHeight="1">
      <c r="A24" s="305"/>
      <c r="B24" s="118" t="s">
        <v>73</v>
      </c>
      <c r="C24" s="157">
        <v>297</v>
      </c>
      <c r="D24" s="157">
        <v>262</v>
      </c>
      <c r="E24" s="151">
        <f t="shared" si="4"/>
        <v>559</v>
      </c>
      <c r="F24" s="65">
        <v>96</v>
      </c>
      <c r="G24" s="65">
        <v>97</v>
      </c>
      <c r="H24" s="151">
        <f t="shared" si="5"/>
        <v>193</v>
      </c>
      <c r="I24" s="67">
        <v>101</v>
      </c>
      <c r="J24" s="65">
        <v>71</v>
      </c>
      <c r="K24" s="151">
        <f t="shared" si="6"/>
        <v>172</v>
      </c>
      <c r="L24" s="65">
        <v>100</v>
      </c>
      <c r="M24" s="65">
        <v>94</v>
      </c>
      <c r="N24" s="158">
        <f t="shared" si="7"/>
        <v>194</v>
      </c>
    </row>
    <row r="25" spans="1:52" ht="33" customHeight="1">
      <c r="A25" s="306"/>
      <c r="B25" s="127" t="s">
        <v>4</v>
      </c>
      <c r="C25" s="159">
        <f t="shared" ref="C25:M25" si="10">SUM(C23:C24)</f>
        <v>698</v>
      </c>
      <c r="D25" s="159">
        <f t="shared" si="10"/>
        <v>629</v>
      </c>
      <c r="E25" s="97">
        <f t="shared" si="4"/>
        <v>1327</v>
      </c>
      <c r="F25" s="159">
        <f t="shared" si="10"/>
        <v>232</v>
      </c>
      <c r="G25" s="159">
        <f t="shared" si="10"/>
        <v>218</v>
      </c>
      <c r="H25" s="97">
        <f t="shared" si="5"/>
        <v>450</v>
      </c>
      <c r="I25" s="159">
        <f t="shared" si="10"/>
        <v>240</v>
      </c>
      <c r="J25" s="159">
        <f t="shared" si="10"/>
        <v>193</v>
      </c>
      <c r="K25" s="97">
        <f t="shared" si="6"/>
        <v>433</v>
      </c>
      <c r="L25" s="159">
        <f t="shared" si="10"/>
        <v>226</v>
      </c>
      <c r="M25" s="159">
        <f t="shared" si="10"/>
        <v>218</v>
      </c>
      <c r="N25" s="160">
        <f>SUM(L25:M25)</f>
        <v>444</v>
      </c>
      <c r="AY25" s="105"/>
    </row>
    <row r="26" spans="1:52" ht="21" customHeight="1">
      <c r="B26" s="131"/>
      <c r="F26" s="78"/>
      <c r="G26" s="78"/>
      <c r="H26" s="132"/>
      <c r="I26" s="25"/>
      <c r="J26" s="25"/>
      <c r="K26" s="25"/>
      <c r="L26" s="25"/>
      <c r="M26" s="25"/>
      <c r="N26" s="132" t="s">
        <v>71</v>
      </c>
    </row>
    <row r="27" spans="1:52" ht="16.5" customHeight="1">
      <c r="B27" s="131"/>
      <c r="F27" s="68"/>
      <c r="G27" s="68"/>
      <c r="H27" s="68"/>
      <c r="I27" s="25"/>
      <c r="J27" s="25"/>
      <c r="K27" s="25"/>
      <c r="L27" s="25"/>
      <c r="M27" s="25"/>
    </row>
    <row r="28" spans="1:52" ht="16.5" customHeight="1">
      <c r="B28" s="131"/>
      <c r="F28" s="78"/>
      <c r="G28" s="78"/>
      <c r="H28" s="78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112"/>
      <c r="AT28" s="112"/>
      <c r="AU28" s="112"/>
      <c r="AV28" s="112"/>
      <c r="AW28" s="112"/>
      <c r="AX28" s="112"/>
      <c r="AY28" s="112"/>
    </row>
    <row r="29" spans="1:52" ht="16.5" customHeight="1">
      <c r="B29" s="131"/>
      <c r="F29" s="68"/>
      <c r="G29" s="68"/>
      <c r="H29" s="68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112"/>
      <c r="AT29" s="112"/>
      <c r="AU29" s="112"/>
      <c r="AV29" s="112"/>
      <c r="AW29" s="112"/>
      <c r="AX29" s="112"/>
      <c r="AY29" s="112"/>
    </row>
    <row r="30" spans="1:52" ht="16.5" customHeight="1">
      <c r="B30" s="131"/>
      <c r="F30" s="68"/>
      <c r="G30" s="68"/>
      <c r="H30" s="68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112"/>
      <c r="AT30" s="112"/>
      <c r="AU30" s="112"/>
      <c r="AV30" s="112"/>
      <c r="AW30" s="112"/>
      <c r="AX30" s="112"/>
      <c r="AY30" s="112"/>
    </row>
    <row r="31" spans="1:52" ht="16.5" customHeight="1">
      <c r="B31" s="131"/>
      <c r="F31" s="70"/>
      <c r="G31" s="70"/>
      <c r="H31" s="70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112"/>
      <c r="AT31" s="112"/>
      <c r="AU31" s="112"/>
      <c r="AV31" s="112"/>
      <c r="AW31" s="112"/>
      <c r="AX31" s="112"/>
      <c r="AY31" s="112"/>
    </row>
    <row r="32" spans="1:52" ht="16.5" customHeight="1">
      <c r="B32" s="131"/>
      <c r="F32" s="134"/>
      <c r="G32" s="134"/>
      <c r="H32" s="13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112"/>
      <c r="AT32" s="112"/>
      <c r="AU32" s="112"/>
      <c r="AV32" s="112"/>
      <c r="AW32" s="112"/>
      <c r="AX32" s="112"/>
      <c r="AY32" s="112"/>
    </row>
    <row r="33" spans="1:14" ht="16.5" customHeight="1">
      <c r="A33" s="133"/>
      <c r="B33" s="131"/>
      <c r="C33" s="133"/>
      <c r="D33" s="133"/>
      <c r="E33" s="133"/>
      <c r="F33" s="135"/>
      <c r="G33" s="135"/>
      <c r="H33" s="135"/>
      <c r="I33" s="113"/>
      <c r="J33" s="113"/>
      <c r="K33" s="113"/>
      <c r="L33" s="113"/>
      <c r="M33" s="113"/>
      <c r="N33" s="114"/>
    </row>
    <row r="34" spans="1:14" ht="16.5" customHeight="1">
      <c r="B34" s="131"/>
      <c r="F34" s="133"/>
      <c r="G34" s="133"/>
      <c r="H34" s="133"/>
      <c r="I34" s="114"/>
      <c r="J34" s="114"/>
      <c r="K34" s="114"/>
      <c r="L34" s="114"/>
      <c r="M34" s="114"/>
      <c r="N34" s="114"/>
    </row>
  </sheetData>
  <mergeCells count="12">
    <mergeCell ref="L3:N3"/>
    <mergeCell ref="A5:A7"/>
    <mergeCell ref="A23:A25"/>
    <mergeCell ref="A3:A4"/>
    <mergeCell ref="C3:E3"/>
    <mergeCell ref="F3:H3"/>
    <mergeCell ref="I3:K3"/>
    <mergeCell ref="A8:A10"/>
    <mergeCell ref="A11:A13"/>
    <mergeCell ref="A14:A16"/>
    <mergeCell ref="A17:A19"/>
    <mergeCell ref="A20:A22"/>
  </mergeCells>
  <phoneticPr fontId="9"/>
  <pageMargins left="0.59055118110236227" right="0.59055118110236227" top="0.59055118110236227" bottom="0.59055118110236227" header="0.31496062992125984" footer="0.31496062992125984"/>
  <pageSetup paperSize="9" firstPageNumber="159" orientation="portrait" useFirstPageNumber="1" r:id="rId1"/>
  <headerFooter alignWithMargins="0">
    <oddHeader>&amp;R&amp;10教　　育</oddHeader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workbookViewId="0">
      <pane xSplit="1" ySplit="4" topLeftCell="B8" activePane="bottomRight" state="frozen"/>
      <selection activeCell="J32" sqref="J32"/>
      <selection pane="topRight" activeCell="J32" sqref="J32"/>
      <selection pane="bottomLeft" activeCell="J32" sqref="J32"/>
      <selection pane="bottomRight" activeCell="J32" sqref="J32"/>
    </sheetView>
  </sheetViews>
  <sheetFormatPr defaultColWidth="8.625" defaultRowHeight="21" customHeight="1"/>
  <cols>
    <col min="1" max="1" width="9.625" style="162" customWidth="1"/>
    <col min="2" max="7" width="5.875" style="162" customWidth="1"/>
    <col min="8" max="10" width="6.625" style="162" customWidth="1"/>
    <col min="11" max="19" width="5.875" style="162" customWidth="1"/>
    <col min="20" max="20" width="8" style="162" customWidth="1"/>
    <col min="21" max="23" width="8.5" style="162" customWidth="1"/>
    <col min="24" max="16384" width="8.625" style="162"/>
  </cols>
  <sheetData>
    <row r="1" spans="1:20" ht="29.25" customHeight="1">
      <c r="A1" s="161" t="s">
        <v>74</v>
      </c>
    </row>
    <row r="2" spans="1:20" ht="21" customHeight="1">
      <c r="T2" s="163" t="s">
        <v>300</v>
      </c>
    </row>
    <row r="3" spans="1:20" s="165" customFormat="1" ht="27" customHeight="1">
      <c r="A3" s="310" t="s">
        <v>75</v>
      </c>
      <c r="B3" s="309" t="s">
        <v>76</v>
      </c>
      <c r="C3" s="309"/>
      <c r="D3" s="309"/>
      <c r="E3" s="309" t="s">
        <v>77</v>
      </c>
      <c r="F3" s="309"/>
      <c r="G3" s="309"/>
      <c r="H3" s="309" t="s">
        <v>78</v>
      </c>
      <c r="I3" s="286"/>
      <c r="J3" s="286"/>
      <c r="K3" s="309" t="s">
        <v>79</v>
      </c>
      <c r="L3" s="309"/>
      <c r="M3" s="309"/>
      <c r="N3" s="309" t="s">
        <v>80</v>
      </c>
      <c r="O3" s="309"/>
      <c r="P3" s="309"/>
      <c r="Q3" s="309" t="s">
        <v>81</v>
      </c>
      <c r="R3" s="309"/>
      <c r="S3" s="309"/>
      <c r="T3" s="164" t="s">
        <v>82</v>
      </c>
    </row>
    <row r="4" spans="1:20" s="165" customFormat="1" ht="27" customHeight="1">
      <c r="A4" s="311"/>
      <c r="B4" s="166" t="s">
        <v>83</v>
      </c>
      <c r="C4" s="166" t="s">
        <v>84</v>
      </c>
      <c r="D4" s="166" t="s">
        <v>85</v>
      </c>
      <c r="E4" s="166" t="s">
        <v>83</v>
      </c>
      <c r="F4" s="166" t="s">
        <v>84</v>
      </c>
      <c r="G4" s="166" t="s">
        <v>85</v>
      </c>
      <c r="H4" s="166" t="s">
        <v>83</v>
      </c>
      <c r="I4" s="166" t="s">
        <v>84</v>
      </c>
      <c r="J4" s="166" t="s">
        <v>85</v>
      </c>
      <c r="K4" s="166" t="s">
        <v>83</v>
      </c>
      <c r="L4" s="166" t="s">
        <v>84</v>
      </c>
      <c r="M4" s="166" t="s">
        <v>85</v>
      </c>
      <c r="N4" s="166" t="s">
        <v>83</v>
      </c>
      <c r="O4" s="166" t="s">
        <v>84</v>
      </c>
      <c r="P4" s="166" t="s">
        <v>85</v>
      </c>
      <c r="Q4" s="166" t="s">
        <v>83</v>
      </c>
      <c r="R4" s="166" t="s">
        <v>84</v>
      </c>
      <c r="S4" s="166" t="s">
        <v>85</v>
      </c>
      <c r="T4" s="167" t="s">
        <v>86</v>
      </c>
    </row>
    <row r="5" spans="1:20" ht="27.75" customHeight="1">
      <c r="A5" s="168" t="s">
        <v>301</v>
      </c>
      <c r="B5" s="110">
        <v>224</v>
      </c>
      <c r="C5" s="110">
        <v>215</v>
      </c>
      <c r="D5" s="110">
        <f t="shared" ref="D5:D13" si="0">SUM(B5:C5)</f>
        <v>439</v>
      </c>
      <c r="E5" s="110">
        <v>213</v>
      </c>
      <c r="F5" s="110">
        <v>212</v>
      </c>
      <c r="G5" s="110">
        <f t="shared" ref="G5:G13" si="1">SUM(E5:F5)</f>
        <v>425</v>
      </c>
      <c r="H5" s="110">
        <v>5</v>
      </c>
      <c r="I5" s="110">
        <v>1</v>
      </c>
      <c r="J5" s="110">
        <f t="shared" ref="J5:J7" si="2">SUM(H5:I5)</f>
        <v>6</v>
      </c>
      <c r="K5" s="110">
        <v>0</v>
      </c>
      <c r="L5" s="110">
        <v>0</v>
      </c>
      <c r="M5" s="110">
        <f>SUM(K5:L5)</f>
        <v>0</v>
      </c>
      <c r="N5" s="110">
        <v>6</v>
      </c>
      <c r="O5" s="110">
        <v>2</v>
      </c>
      <c r="P5" s="110">
        <f t="shared" ref="P5:P8" si="3">SUM(N5:O5)</f>
        <v>8</v>
      </c>
      <c r="Q5" s="110" t="s">
        <v>302</v>
      </c>
      <c r="R5" s="110" t="s">
        <v>302</v>
      </c>
      <c r="S5" s="110" t="s">
        <v>302</v>
      </c>
      <c r="T5" s="169">
        <f t="shared" ref="T5:T19" si="4">G5/D5</f>
        <v>0.96810933940774491</v>
      </c>
    </row>
    <row r="6" spans="1:20" ht="27.75" customHeight="1">
      <c r="A6" s="170" t="s">
        <v>303</v>
      </c>
      <c r="B6" s="116">
        <v>216</v>
      </c>
      <c r="C6" s="116">
        <v>241</v>
      </c>
      <c r="D6" s="116">
        <f t="shared" si="0"/>
        <v>457</v>
      </c>
      <c r="E6" s="116">
        <v>209</v>
      </c>
      <c r="F6" s="116">
        <v>237</v>
      </c>
      <c r="G6" s="116">
        <f t="shared" si="1"/>
        <v>446</v>
      </c>
      <c r="H6" s="116">
        <v>5</v>
      </c>
      <c r="I6" s="116">
        <v>3</v>
      </c>
      <c r="J6" s="110">
        <f t="shared" si="2"/>
        <v>8</v>
      </c>
      <c r="K6" s="116">
        <v>1</v>
      </c>
      <c r="L6" s="116">
        <v>0</v>
      </c>
      <c r="M6" s="110">
        <f>SUM(K6:L6)</f>
        <v>1</v>
      </c>
      <c r="N6" s="116">
        <v>1</v>
      </c>
      <c r="O6" s="116">
        <v>1</v>
      </c>
      <c r="P6" s="116">
        <f t="shared" si="3"/>
        <v>2</v>
      </c>
      <c r="Q6" s="116" t="s">
        <v>302</v>
      </c>
      <c r="R6" s="116" t="s">
        <v>302</v>
      </c>
      <c r="S6" s="116" t="s">
        <v>302</v>
      </c>
      <c r="T6" s="171">
        <f t="shared" si="4"/>
        <v>0.97592997811816196</v>
      </c>
    </row>
    <row r="7" spans="1:20" ht="27.75" customHeight="1">
      <c r="A7" s="170" t="s">
        <v>304</v>
      </c>
      <c r="B7" s="125">
        <v>215</v>
      </c>
      <c r="C7" s="125">
        <v>182</v>
      </c>
      <c r="D7" s="125">
        <f t="shared" si="0"/>
        <v>397</v>
      </c>
      <c r="E7" s="125">
        <v>206</v>
      </c>
      <c r="F7" s="125">
        <v>180</v>
      </c>
      <c r="G7" s="125">
        <f t="shared" si="1"/>
        <v>386</v>
      </c>
      <c r="H7" s="125">
        <v>2</v>
      </c>
      <c r="I7" s="125">
        <v>0</v>
      </c>
      <c r="J7" s="125">
        <f t="shared" si="2"/>
        <v>2</v>
      </c>
      <c r="K7" s="125">
        <v>2</v>
      </c>
      <c r="L7" s="125">
        <v>0</v>
      </c>
      <c r="M7" s="125">
        <f>SUM(K7:L7)</f>
        <v>2</v>
      </c>
      <c r="N7" s="125">
        <v>5</v>
      </c>
      <c r="O7" s="125">
        <v>2</v>
      </c>
      <c r="P7" s="125">
        <f t="shared" si="3"/>
        <v>7</v>
      </c>
      <c r="Q7" s="125" t="s">
        <v>302</v>
      </c>
      <c r="R7" s="125" t="s">
        <v>302</v>
      </c>
      <c r="S7" s="125" t="s">
        <v>302</v>
      </c>
      <c r="T7" s="172">
        <f t="shared" si="4"/>
        <v>0.97229219143576828</v>
      </c>
    </row>
    <row r="8" spans="1:20" ht="27.75" customHeight="1">
      <c r="A8" s="170" t="s">
        <v>305</v>
      </c>
      <c r="B8" s="110">
        <v>228</v>
      </c>
      <c r="C8" s="110">
        <v>206</v>
      </c>
      <c r="D8" s="110">
        <f t="shared" si="0"/>
        <v>434</v>
      </c>
      <c r="E8" s="110">
        <v>226</v>
      </c>
      <c r="F8" s="110">
        <v>206</v>
      </c>
      <c r="G8" s="110">
        <f t="shared" si="1"/>
        <v>432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2</v>
      </c>
      <c r="O8" s="110">
        <v>0</v>
      </c>
      <c r="P8" s="110">
        <f t="shared" si="3"/>
        <v>2</v>
      </c>
      <c r="Q8" s="110">
        <v>0</v>
      </c>
      <c r="R8" s="110">
        <v>0</v>
      </c>
      <c r="S8" s="110">
        <v>0</v>
      </c>
      <c r="T8" s="169">
        <f t="shared" si="4"/>
        <v>0.99539170506912444</v>
      </c>
    </row>
    <row r="9" spans="1:20" ht="27.75" customHeight="1">
      <c r="A9" s="170" t="s">
        <v>306</v>
      </c>
      <c r="B9" s="116">
        <v>207</v>
      </c>
      <c r="C9" s="116">
        <v>187</v>
      </c>
      <c r="D9" s="116">
        <f t="shared" si="0"/>
        <v>394</v>
      </c>
      <c r="E9" s="116">
        <v>202</v>
      </c>
      <c r="F9" s="116">
        <v>181</v>
      </c>
      <c r="G9" s="116">
        <f t="shared" si="1"/>
        <v>383</v>
      </c>
      <c r="H9" s="116">
        <v>1</v>
      </c>
      <c r="I9" s="116">
        <v>0</v>
      </c>
      <c r="J9" s="110">
        <v>1</v>
      </c>
      <c r="K9" s="116">
        <v>0</v>
      </c>
      <c r="L9" s="116">
        <v>0</v>
      </c>
      <c r="M9" s="110">
        <v>0</v>
      </c>
      <c r="N9" s="116">
        <v>3</v>
      </c>
      <c r="O9" s="116">
        <v>5</v>
      </c>
      <c r="P9" s="116">
        <v>8</v>
      </c>
      <c r="Q9" s="116">
        <v>0</v>
      </c>
      <c r="R9" s="116">
        <v>0</v>
      </c>
      <c r="S9" s="116">
        <v>0</v>
      </c>
      <c r="T9" s="171">
        <f t="shared" si="4"/>
        <v>0.97208121827411165</v>
      </c>
    </row>
    <row r="10" spans="1:20" ht="27.75" customHeight="1">
      <c r="A10" s="170" t="s">
        <v>307</v>
      </c>
      <c r="B10" s="110">
        <v>224</v>
      </c>
      <c r="C10" s="110">
        <v>204</v>
      </c>
      <c r="D10" s="110">
        <f t="shared" si="0"/>
        <v>428</v>
      </c>
      <c r="E10" s="110">
        <v>218</v>
      </c>
      <c r="F10" s="110">
        <v>200</v>
      </c>
      <c r="G10" s="110">
        <f t="shared" si="1"/>
        <v>418</v>
      </c>
      <c r="H10" s="110">
        <v>1</v>
      </c>
      <c r="I10" s="110">
        <v>0</v>
      </c>
      <c r="J10" s="110">
        <v>1</v>
      </c>
      <c r="K10" s="110">
        <v>1</v>
      </c>
      <c r="L10" s="110">
        <v>0</v>
      </c>
      <c r="M10" s="110">
        <v>1</v>
      </c>
      <c r="N10" s="110">
        <v>4</v>
      </c>
      <c r="O10" s="110">
        <v>4</v>
      </c>
      <c r="P10" s="110">
        <v>8</v>
      </c>
      <c r="Q10" s="110">
        <v>0</v>
      </c>
      <c r="R10" s="110">
        <v>0</v>
      </c>
      <c r="S10" s="110">
        <v>0</v>
      </c>
      <c r="T10" s="169">
        <f t="shared" si="4"/>
        <v>0.97663551401869164</v>
      </c>
    </row>
    <row r="11" spans="1:20" ht="27.75" customHeight="1">
      <c r="A11" s="170" t="s">
        <v>308</v>
      </c>
      <c r="B11" s="116">
        <v>232</v>
      </c>
      <c r="C11" s="116">
        <v>206</v>
      </c>
      <c r="D11" s="116">
        <f t="shared" si="0"/>
        <v>438</v>
      </c>
      <c r="E11" s="116">
        <v>226</v>
      </c>
      <c r="F11" s="116">
        <v>201</v>
      </c>
      <c r="G11" s="116">
        <f t="shared" si="1"/>
        <v>427</v>
      </c>
      <c r="H11" s="116">
        <v>1</v>
      </c>
      <c r="I11" s="116">
        <v>1</v>
      </c>
      <c r="J11" s="116">
        <v>2</v>
      </c>
      <c r="K11" s="116">
        <v>1</v>
      </c>
      <c r="L11" s="116">
        <v>0</v>
      </c>
      <c r="M11" s="116">
        <v>1</v>
      </c>
      <c r="N11" s="116">
        <v>4</v>
      </c>
      <c r="O11" s="116">
        <v>4</v>
      </c>
      <c r="P11" s="116">
        <v>8</v>
      </c>
      <c r="Q11" s="116">
        <v>0</v>
      </c>
      <c r="R11" s="116">
        <v>0</v>
      </c>
      <c r="S11" s="116">
        <v>0</v>
      </c>
      <c r="T11" s="171">
        <f t="shared" si="4"/>
        <v>0.97488584474885842</v>
      </c>
    </row>
    <row r="12" spans="1:20" ht="27.75" customHeight="1">
      <c r="A12" s="170" t="s">
        <v>309</v>
      </c>
      <c r="B12" s="116">
        <v>220</v>
      </c>
      <c r="C12" s="116">
        <v>190</v>
      </c>
      <c r="D12" s="116">
        <f t="shared" si="0"/>
        <v>410</v>
      </c>
      <c r="E12" s="116">
        <v>209</v>
      </c>
      <c r="F12" s="116">
        <v>187</v>
      </c>
      <c r="G12" s="116">
        <f t="shared" si="1"/>
        <v>396</v>
      </c>
      <c r="H12" s="116">
        <v>3</v>
      </c>
      <c r="I12" s="116">
        <v>3</v>
      </c>
      <c r="J12" s="110">
        <v>6</v>
      </c>
      <c r="K12" s="116">
        <v>1</v>
      </c>
      <c r="L12" s="116">
        <v>0</v>
      </c>
      <c r="M12" s="110">
        <v>1</v>
      </c>
      <c r="N12" s="116">
        <v>7</v>
      </c>
      <c r="O12" s="116">
        <v>0</v>
      </c>
      <c r="P12" s="116">
        <v>7</v>
      </c>
      <c r="Q12" s="116">
        <v>0</v>
      </c>
      <c r="R12" s="116">
        <v>0</v>
      </c>
      <c r="S12" s="116">
        <v>0</v>
      </c>
      <c r="T12" s="171">
        <f t="shared" si="4"/>
        <v>0.96585365853658534</v>
      </c>
    </row>
    <row r="13" spans="1:20" ht="27.75" customHeight="1">
      <c r="A13" s="170" t="s">
        <v>310</v>
      </c>
      <c r="B13" s="110">
        <v>223</v>
      </c>
      <c r="C13" s="110">
        <v>213</v>
      </c>
      <c r="D13" s="110">
        <f t="shared" si="0"/>
        <v>436</v>
      </c>
      <c r="E13" s="110">
        <v>215</v>
      </c>
      <c r="F13" s="110">
        <v>212</v>
      </c>
      <c r="G13" s="110">
        <f t="shared" si="1"/>
        <v>427</v>
      </c>
      <c r="H13" s="110">
        <v>1</v>
      </c>
      <c r="I13" s="110">
        <v>0</v>
      </c>
      <c r="J13" s="110">
        <v>1</v>
      </c>
      <c r="K13" s="110">
        <v>0</v>
      </c>
      <c r="L13" s="110">
        <v>1</v>
      </c>
      <c r="M13" s="110">
        <v>1</v>
      </c>
      <c r="N13" s="110">
        <v>7</v>
      </c>
      <c r="O13" s="110">
        <v>0</v>
      </c>
      <c r="P13" s="110">
        <v>7</v>
      </c>
      <c r="Q13" s="110">
        <v>0</v>
      </c>
      <c r="R13" s="110">
        <v>0</v>
      </c>
      <c r="S13" s="110">
        <v>0</v>
      </c>
      <c r="T13" s="169">
        <f t="shared" si="4"/>
        <v>0.97935779816513757</v>
      </c>
    </row>
    <row r="14" spans="1:20" ht="27.75" customHeight="1">
      <c r="A14" s="170" t="s">
        <v>311</v>
      </c>
      <c r="B14" s="110">
        <f t="shared" ref="B14:C16" si="5">E14+H14+K14+N14+Q14</f>
        <v>219</v>
      </c>
      <c r="C14" s="110">
        <f t="shared" si="5"/>
        <v>182</v>
      </c>
      <c r="D14" s="116">
        <f>SUM(B14:C14)</f>
        <v>401</v>
      </c>
      <c r="E14" s="116">
        <f>106+3+1+1+88+4+1+1</f>
        <v>205</v>
      </c>
      <c r="F14" s="116">
        <f>102+1+71+1+1+1+1</f>
        <v>178</v>
      </c>
      <c r="G14" s="116">
        <f>E14+F14</f>
        <v>383</v>
      </c>
      <c r="H14" s="116">
        <f>1+3</f>
        <v>4</v>
      </c>
      <c r="I14" s="116">
        <v>2</v>
      </c>
      <c r="J14" s="116">
        <f>H14+I14</f>
        <v>6</v>
      </c>
      <c r="K14" s="116">
        <v>0</v>
      </c>
      <c r="L14" s="116">
        <v>0</v>
      </c>
      <c r="M14" s="116">
        <f>K14+L14</f>
        <v>0</v>
      </c>
      <c r="N14" s="116">
        <f>5+5</f>
        <v>10</v>
      </c>
      <c r="O14" s="116">
        <f>1+1</f>
        <v>2</v>
      </c>
      <c r="P14" s="116">
        <f>N14+O14</f>
        <v>12</v>
      </c>
      <c r="Q14" s="116">
        <v>0</v>
      </c>
      <c r="R14" s="116">
        <v>0</v>
      </c>
      <c r="S14" s="116">
        <f>Q14+R14</f>
        <v>0</v>
      </c>
      <c r="T14" s="169">
        <f t="shared" si="4"/>
        <v>0.95511221945137159</v>
      </c>
    </row>
    <row r="15" spans="1:20" ht="27.75" customHeight="1">
      <c r="A15" s="170" t="s">
        <v>312</v>
      </c>
      <c r="B15" s="116">
        <f t="shared" si="5"/>
        <v>206</v>
      </c>
      <c r="C15" s="116">
        <f t="shared" si="5"/>
        <v>247</v>
      </c>
      <c r="D15" s="116">
        <f>SUM(B15:C15)</f>
        <v>453</v>
      </c>
      <c r="E15" s="116">
        <f>109+1+1+80+4+1</f>
        <v>196</v>
      </c>
      <c r="F15" s="116">
        <f>127+1+113+1+1</f>
        <v>243</v>
      </c>
      <c r="G15" s="116">
        <f>E15+F15</f>
        <v>439</v>
      </c>
      <c r="H15" s="116">
        <f>1+1</f>
        <v>2</v>
      </c>
      <c r="I15" s="116">
        <f>1</f>
        <v>1</v>
      </c>
      <c r="J15" s="116">
        <f>H15+I15</f>
        <v>3</v>
      </c>
      <c r="K15" s="116">
        <v>0</v>
      </c>
      <c r="L15" s="116">
        <v>1</v>
      </c>
      <c r="M15" s="116">
        <f>K15+L15</f>
        <v>1</v>
      </c>
      <c r="N15" s="116">
        <f>4+4</f>
        <v>8</v>
      </c>
      <c r="O15" s="116">
        <f>2</f>
        <v>2</v>
      </c>
      <c r="P15" s="116">
        <f>N15+O15</f>
        <v>10</v>
      </c>
      <c r="Q15" s="116">
        <v>0</v>
      </c>
      <c r="R15" s="116">
        <v>0</v>
      </c>
      <c r="S15" s="116">
        <f>Q15+R15</f>
        <v>0</v>
      </c>
      <c r="T15" s="169">
        <f t="shared" si="4"/>
        <v>0.9690949227373068</v>
      </c>
    </row>
    <row r="16" spans="1:20" ht="27.75" customHeight="1">
      <c r="A16" s="170" t="s">
        <v>313</v>
      </c>
      <c r="B16" s="110">
        <f t="shared" si="5"/>
        <v>228</v>
      </c>
      <c r="C16" s="110">
        <f t="shared" si="5"/>
        <v>236</v>
      </c>
      <c r="D16" s="110">
        <f>SUM(B16:C16)</f>
        <v>464</v>
      </c>
      <c r="E16" s="110">
        <f>133+85</f>
        <v>218</v>
      </c>
      <c r="F16" s="110">
        <f>124+104</f>
        <v>228</v>
      </c>
      <c r="G16" s="110">
        <f>SUM(E16:F16)</f>
        <v>446</v>
      </c>
      <c r="H16" s="110">
        <v>1</v>
      </c>
      <c r="I16" s="110">
        <v>3</v>
      </c>
      <c r="J16" s="110">
        <f>SUM(H16:I16)</f>
        <v>4</v>
      </c>
      <c r="K16" s="110">
        <v>2</v>
      </c>
      <c r="L16" s="110">
        <v>0</v>
      </c>
      <c r="M16" s="110">
        <f>SUM(K16:L16)</f>
        <v>2</v>
      </c>
      <c r="N16" s="110">
        <f>3+4</f>
        <v>7</v>
      </c>
      <c r="O16" s="110">
        <f>3+2</f>
        <v>5</v>
      </c>
      <c r="P16" s="110">
        <f>SUM(N16:O16)</f>
        <v>12</v>
      </c>
      <c r="Q16" s="110">
        <v>0</v>
      </c>
      <c r="R16" s="110">
        <v>0</v>
      </c>
      <c r="S16" s="110">
        <f>SUM(Q16:R16)</f>
        <v>0</v>
      </c>
      <c r="T16" s="169">
        <f t="shared" si="4"/>
        <v>0.96120689655172409</v>
      </c>
    </row>
    <row r="17" spans="1:21" ht="27.75" customHeight="1">
      <c r="A17" s="170" t="s">
        <v>314</v>
      </c>
      <c r="B17" s="116">
        <v>218</v>
      </c>
      <c r="C17" s="116">
        <v>229</v>
      </c>
      <c r="D17" s="124">
        <f>SUM(B17:C17)</f>
        <v>447</v>
      </c>
      <c r="E17" s="116">
        <v>214</v>
      </c>
      <c r="F17" s="116">
        <v>222</v>
      </c>
      <c r="G17" s="116">
        <f>SUM(E17:F17)</f>
        <v>436</v>
      </c>
      <c r="H17" s="116">
        <v>0</v>
      </c>
      <c r="I17" s="116">
        <v>0</v>
      </c>
      <c r="J17" s="124">
        <f>SUM(H17:I17)</f>
        <v>0</v>
      </c>
      <c r="K17" s="116">
        <v>1</v>
      </c>
      <c r="L17" s="116">
        <v>0</v>
      </c>
      <c r="M17" s="116">
        <f t="shared" ref="M17:M19" si="6">SUM(K17:L17)</f>
        <v>1</v>
      </c>
      <c r="N17" s="116">
        <v>1</v>
      </c>
      <c r="O17" s="116">
        <v>1</v>
      </c>
      <c r="P17" s="124">
        <f>SUM(N17:O17)</f>
        <v>2</v>
      </c>
      <c r="Q17" s="116">
        <v>0</v>
      </c>
      <c r="R17" s="116">
        <v>0</v>
      </c>
      <c r="S17" s="124">
        <f>SUM(Q17:R17)</f>
        <v>0</v>
      </c>
      <c r="T17" s="173">
        <f t="shared" si="4"/>
        <v>0.97539149888143173</v>
      </c>
    </row>
    <row r="18" spans="1:21" ht="27.75" customHeight="1">
      <c r="A18" s="170" t="s">
        <v>315</v>
      </c>
      <c r="B18" s="116">
        <v>246</v>
      </c>
      <c r="C18" s="116">
        <v>225</v>
      </c>
      <c r="D18" s="125">
        <f t="shared" ref="D18:D19" si="7">SUM(B18:C18)</f>
        <v>471</v>
      </c>
      <c r="E18" s="116">
        <v>239</v>
      </c>
      <c r="F18" s="116">
        <v>221</v>
      </c>
      <c r="G18" s="110">
        <f t="shared" ref="G18:G19" si="8">SUM(E18:F18)</f>
        <v>460</v>
      </c>
      <c r="H18" s="116">
        <v>1</v>
      </c>
      <c r="I18" s="116">
        <v>0</v>
      </c>
      <c r="J18" s="110">
        <f t="shared" ref="J18:J19" si="9">SUM(H18:I18)</f>
        <v>1</v>
      </c>
      <c r="K18" s="116">
        <v>0</v>
      </c>
      <c r="L18" s="116">
        <v>0</v>
      </c>
      <c r="M18" s="116">
        <f t="shared" si="6"/>
        <v>0</v>
      </c>
      <c r="N18" s="116">
        <v>1</v>
      </c>
      <c r="O18" s="116">
        <v>2</v>
      </c>
      <c r="P18" s="125">
        <f t="shared" ref="P18:P19" si="10">SUM(N18:O18)</f>
        <v>3</v>
      </c>
      <c r="Q18" s="116">
        <v>0</v>
      </c>
      <c r="R18" s="116">
        <v>0</v>
      </c>
      <c r="S18" s="110">
        <f t="shared" ref="S18:S19" si="11">SUM(Q18:R18)</f>
        <v>0</v>
      </c>
      <c r="T18" s="172">
        <f t="shared" si="4"/>
        <v>0.97664543524416136</v>
      </c>
    </row>
    <row r="19" spans="1:21" ht="27.75" customHeight="1">
      <c r="A19" s="174" t="s">
        <v>316</v>
      </c>
      <c r="B19" s="128">
        <v>237</v>
      </c>
      <c r="C19" s="128">
        <v>181</v>
      </c>
      <c r="D19" s="128">
        <f t="shared" si="7"/>
        <v>418</v>
      </c>
      <c r="E19" s="128">
        <v>225</v>
      </c>
      <c r="F19" s="128">
        <v>180</v>
      </c>
      <c r="G19" s="128">
        <f t="shared" si="8"/>
        <v>405</v>
      </c>
      <c r="H19" s="128">
        <v>0</v>
      </c>
      <c r="I19" s="128">
        <v>0</v>
      </c>
      <c r="J19" s="175">
        <f t="shared" si="9"/>
        <v>0</v>
      </c>
      <c r="K19" s="128">
        <v>0</v>
      </c>
      <c r="L19" s="128">
        <v>0</v>
      </c>
      <c r="M19" s="175">
        <f t="shared" si="6"/>
        <v>0</v>
      </c>
      <c r="N19" s="128">
        <v>7</v>
      </c>
      <c r="O19" s="128">
        <v>1</v>
      </c>
      <c r="P19" s="128">
        <f t="shared" si="10"/>
        <v>8</v>
      </c>
      <c r="Q19" s="128">
        <v>0</v>
      </c>
      <c r="R19" s="128">
        <v>0</v>
      </c>
      <c r="S19" s="175">
        <f t="shared" si="11"/>
        <v>0</v>
      </c>
      <c r="T19" s="176">
        <f t="shared" si="4"/>
        <v>0.96889952153110048</v>
      </c>
    </row>
    <row r="20" spans="1:21" ht="21" customHeight="1">
      <c r="A20" s="162" t="s">
        <v>87</v>
      </c>
      <c r="B20" s="177"/>
      <c r="D20" s="68"/>
      <c r="E20" s="68"/>
      <c r="F20" s="68"/>
      <c r="G20" s="68"/>
      <c r="H20" s="68"/>
      <c r="I20" s="25"/>
      <c r="J20" s="25"/>
      <c r="K20" s="25"/>
      <c r="L20" s="25"/>
      <c r="M20" s="25"/>
      <c r="N20" s="114"/>
      <c r="O20" s="114"/>
      <c r="P20" s="114"/>
      <c r="Q20" s="114"/>
      <c r="R20" s="114"/>
      <c r="S20" s="114"/>
      <c r="T20" s="132" t="s">
        <v>71</v>
      </c>
      <c r="U20" s="114"/>
    </row>
    <row r="21" spans="1:21" ht="16.5" customHeight="1">
      <c r="B21" s="177"/>
      <c r="D21" s="70"/>
      <c r="E21" s="70"/>
      <c r="F21" s="68"/>
      <c r="G21" s="68"/>
      <c r="H21" s="70"/>
      <c r="I21" s="25"/>
      <c r="J21" s="25"/>
      <c r="K21" s="25"/>
      <c r="L21" s="25"/>
      <c r="M21" s="25"/>
      <c r="N21" s="114"/>
      <c r="O21" s="114"/>
      <c r="P21" s="114"/>
      <c r="Q21" s="114"/>
      <c r="R21" s="114"/>
      <c r="S21" s="114"/>
      <c r="T21" s="114"/>
      <c r="U21" s="114"/>
    </row>
    <row r="22" spans="1:21" ht="16.5" customHeight="1">
      <c r="B22" s="177"/>
      <c r="D22" s="70"/>
      <c r="E22" s="70"/>
      <c r="F22" s="70"/>
      <c r="G22" s="70"/>
      <c r="H22" s="70"/>
      <c r="I22" s="25"/>
      <c r="J22" s="25"/>
      <c r="K22" s="25"/>
      <c r="L22" s="25"/>
      <c r="M22" s="25"/>
      <c r="N22" s="114"/>
      <c r="O22" s="114"/>
      <c r="P22" s="114"/>
      <c r="Q22" s="114"/>
      <c r="R22" s="114"/>
      <c r="S22" s="114"/>
      <c r="T22" s="114"/>
      <c r="U22" s="114"/>
    </row>
    <row r="23" spans="1:21" ht="16.5" customHeight="1">
      <c r="B23" s="177"/>
      <c r="D23" s="165"/>
      <c r="E23" s="165"/>
      <c r="F23" s="165"/>
      <c r="G23" s="134"/>
      <c r="H23" s="134"/>
      <c r="I23" s="25"/>
      <c r="J23" s="25"/>
      <c r="K23" s="25"/>
      <c r="L23" s="25"/>
      <c r="M23" s="25"/>
      <c r="N23" s="114"/>
      <c r="O23" s="114"/>
      <c r="P23" s="114"/>
      <c r="Q23" s="114"/>
      <c r="R23" s="114"/>
      <c r="S23" s="114"/>
      <c r="T23" s="114"/>
      <c r="U23" s="114"/>
    </row>
    <row r="24" spans="1:21" ht="16.5" customHeight="1">
      <c r="A24" s="165"/>
      <c r="B24" s="177"/>
      <c r="C24" s="165"/>
      <c r="D24" s="165"/>
      <c r="E24" s="165"/>
      <c r="F24" s="165"/>
      <c r="G24" s="134"/>
      <c r="H24" s="134"/>
      <c r="I24" s="25"/>
      <c r="J24" s="25"/>
      <c r="K24" s="25"/>
      <c r="L24" s="25"/>
      <c r="M24" s="25"/>
      <c r="N24" s="114"/>
      <c r="O24" s="114"/>
      <c r="P24" s="114"/>
      <c r="Q24" s="114"/>
      <c r="R24" s="114"/>
      <c r="S24" s="114"/>
      <c r="T24" s="114"/>
      <c r="U24" s="114"/>
    </row>
    <row r="25" spans="1:21" ht="16.5" customHeight="1">
      <c r="B25" s="177"/>
      <c r="D25" s="165"/>
      <c r="E25" s="165"/>
      <c r="F25" s="165"/>
      <c r="G25" s="165"/>
      <c r="H25" s="165"/>
      <c r="I25" s="25"/>
      <c r="J25" s="25"/>
      <c r="K25" s="25"/>
      <c r="L25" s="25"/>
      <c r="M25" s="25"/>
      <c r="N25" s="114"/>
      <c r="O25" s="114"/>
      <c r="P25" s="114"/>
      <c r="Q25" s="114"/>
      <c r="R25" s="114"/>
      <c r="S25" s="114"/>
      <c r="T25" s="114"/>
      <c r="U25" s="114"/>
    </row>
    <row r="26" spans="1:21" ht="16.5" customHeight="1">
      <c r="B26" s="177"/>
      <c r="D26" s="165"/>
      <c r="E26" s="165"/>
      <c r="F26" s="165"/>
      <c r="G26" s="165"/>
      <c r="H26" s="165"/>
      <c r="I26" s="25"/>
      <c r="J26" s="25"/>
      <c r="K26" s="25"/>
      <c r="L26" s="25"/>
      <c r="M26" s="25"/>
      <c r="N26" s="114"/>
      <c r="O26" s="114"/>
      <c r="P26" s="114"/>
      <c r="Q26" s="114"/>
      <c r="R26" s="114"/>
      <c r="S26" s="114"/>
      <c r="T26" s="114"/>
      <c r="U26" s="114"/>
    </row>
    <row r="27" spans="1:21" ht="16.5" customHeight="1">
      <c r="G27" s="25"/>
      <c r="H27" s="25"/>
      <c r="I27" s="25"/>
      <c r="J27" s="25"/>
      <c r="K27" s="25"/>
      <c r="L27" s="25"/>
      <c r="M27" s="25"/>
      <c r="N27" s="114"/>
      <c r="O27" s="114"/>
      <c r="P27" s="114"/>
      <c r="Q27" s="114"/>
      <c r="R27" s="114"/>
      <c r="S27" s="114"/>
      <c r="T27" s="114"/>
      <c r="U27" s="114"/>
    </row>
    <row r="28" spans="1:21" ht="16.5" customHeight="1">
      <c r="B28" s="177"/>
      <c r="D28" s="165"/>
      <c r="E28" s="165"/>
      <c r="F28" s="165"/>
      <c r="G28" s="165"/>
      <c r="H28" s="165"/>
    </row>
    <row r="29" spans="1:21" ht="16.5" customHeight="1">
      <c r="B29" s="177"/>
      <c r="D29" s="165"/>
      <c r="E29" s="165"/>
      <c r="F29" s="165"/>
      <c r="G29" s="165"/>
      <c r="H29" s="165"/>
    </row>
    <row r="30" spans="1:21" ht="16.5" customHeight="1">
      <c r="B30" s="177"/>
      <c r="D30" s="165"/>
      <c r="E30" s="165"/>
      <c r="F30" s="165"/>
      <c r="G30" s="134"/>
      <c r="H30" s="134"/>
      <c r="I30" s="25"/>
      <c r="J30" s="25"/>
      <c r="K30" s="25"/>
      <c r="L30" s="25"/>
      <c r="M30" s="25"/>
    </row>
    <row r="31" spans="1:21" ht="16.5" customHeight="1">
      <c r="B31" s="177"/>
      <c r="D31" s="68"/>
      <c r="E31" s="68"/>
      <c r="F31" s="68"/>
      <c r="G31" s="68"/>
      <c r="H31" s="68"/>
      <c r="I31" s="25"/>
      <c r="J31" s="25"/>
      <c r="K31" s="25"/>
      <c r="L31" s="25"/>
      <c r="M31" s="25"/>
    </row>
    <row r="32" spans="1:21" ht="16.5" customHeight="1">
      <c r="B32" s="177"/>
      <c r="D32" s="68"/>
      <c r="E32" s="68"/>
      <c r="F32" s="68"/>
      <c r="G32" s="68"/>
      <c r="H32" s="68"/>
      <c r="I32" s="25"/>
      <c r="J32" s="25"/>
      <c r="K32" s="25"/>
      <c r="L32" s="25"/>
      <c r="M32" s="25"/>
    </row>
    <row r="33" spans="1:21" ht="16.5" customHeight="1">
      <c r="B33" s="177"/>
      <c r="D33" s="68"/>
      <c r="E33" s="68"/>
      <c r="F33" s="68"/>
      <c r="G33" s="68"/>
      <c r="H33" s="68"/>
      <c r="I33" s="25"/>
      <c r="J33" s="25"/>
      <c r="K33" s="25"/>
      <c r="L33" s="25"/>
      <c r="M33" s="25"/>
    </row>
    <row r="34" spans="1:21" ht="16.5" customHeight="1">
      <c r="B34" s="177"/>
      <c r="D34" s="68"/>
      <c r="E34" s="68"/>
      <c r="F34" s="68"/>
      <c r="G34" s="68"/>
      <c r="H34" s="68"/>
      <c r="I34" s="25"/>
      <c r="J34" s="25"/>
      <c r="K34" s="25"/>
      <c r="L34" s="25"/>
      <c r="M34" s="25"/>
    </row>
    <row r="35" spans="1:21" ht="16.5" customHeight="1">
      <c r="B35" s="177"/>
      <c r="D35" s="68"/>
      <c r="E35" s="68"/>
      <c r="F35" s="68"/>
      <c r="G35" s="68"/>
      <c r="H35" s="68"/>
      <c r="I35" s="25"/>
      <c r="J35" s="25"/>
      <c r="K35" s="25"/>
      <c r="L35" s="25"/>
      <c r="M35" s="25"/>
    </row>
    <row r="36" spans="1:21" ht="16.5" customHeight="1">
      <c r="B36" s="177"/>
      <c r="D36" s="68"/>
      <c r="E36" s="68"/>
      <c r="F36" s="68"/>
      <c r="G36" s="68"/>
      <c r="H36" s="68"/>
      <c r="I36" s="25"/>
      <c r="J36" s="25"/>
      <c r="K36" s="25"/>
      <c r="L36" s="25"/>
      <c r="M36" s="25"/>
    </row>
    <row r="37" spans="1:21" ht="16.5" customHeight="1">
      <c r="B37" s="177"/>
      <c r="D37" s="70"/>
      <c r="E37" s="70"/>
      <c r="F37" s="70"/>
      <c r="G37" s="70"/>
      <c r="H37" s="70"/>
      <c r="I37" s="25"/>
      <c r="J37" s="25"/>
      <c r="K37" s="25"/>
      <c r="L37" s="25"/>
      <c r="M37" s="25"/>
    </row>
    <row r="38" spans="1:21" ht="16.5" customHeight="1">
      <c r="B38" s="177"/>
      <c r="D38" s="68"/>
      <c r="E38" s="68"/>
      <c r="F38" s="68"/>
      <c r="G38" s="68"/>
      <c r="H38" s="68"/>
      <c r="I38" s="25"/>
      <c r="J38" s="25"/>
      <c r="K38" s="25"/>
      <c r="L38" s="25"/>
      <c r="M38" s="25"/>
    </row>
    <row r="39" spans="1:21" ht="16.5" customHeight="1">
      <c r="B39" s="177"/>
      <c r="D39" s="68"/>
      <c r="E39" s="68"/>
      <c r="F39" s="68"/>
      <c r="G39" s="68"/>
      <c r="H39" s="68"/>
    </row>
    <row r="40" spans="1:21" ht="16.5" customHeight="1">
      <c r="B40" s="177"/>
      <c r="D40" s="68"/>
      <c r="E40" s="68"/>
      <c r="F40" s="68"/>
      <c r="G40" s="68"/>
      <c r="H40" s="68"/>
    </row>
    <row r="41" spans="1:21" ht="16.5" customHeight="1">
      <c r="B41" s="177"/>
      <c r="D41" s="178"/>
      <c r="E41" s="178"/>
      <c r="F41" s="78"/>
      <c r="G41" s="78"/>
      <c r="H41" s="78"/>
    </row>
    <row r="42" spans="1:21" ht="16.5" customHeight="1">
      <c r="B42" s="177"/>
      <c r="D42" s="68"/>
      <c r="E42" s="68"/>
      <c r="F42" s="78"/>
      <c r="G42" s="68"/>
      <c r="H42" s="68"/>
    </row>
    <row r="43" spans="1:21" ht="16.5" customHeight="1">
      <c r="B43" s="177"/>
      <c r="D43" s="78"/>
      <c r="E43" s="78"/>
      <c r="F43" s="78"/>
      <c r="G43" s="78"/>
      <c r="H43" s="78"/>
      <c r="I43" s="25"/>
      <c r="J43" s="25"/>
      <c r="K43" s="25"/>
      <c r="L43" s="25"/>
      <c r="M43" s="25"/>
    </row>
    <row r="44" spans="1:21" ht="16.5" customHeight="1">
      <c r="B44" s="177"/>
      <c r="D44" s="68"/>
      <c r="E44" s="68"/>
      <c r="F44" s="68"/>
      <c r="G44" s="68"/>
      <c r="H44" s="68"/>
      <c r="I44" s="25"/>
      <c r="J44" s="25"/>
      <c r="K44" s="25"/>
      <c r="L44" s="25"/>
      <c r="M44" s="25"/>
      <c r="N44" s="114"/>
      <c r="O44" s="114"/>
      <c r="P44" s="114"/>
      <c r="Q44" s="114"/>
      <c r="R44" s="114"/>
      <c r="S44" s="114"/>
      <c r="T44" s="114"/>
      <c r="U44" s="114"/>
    </row>
    <row r="45" spans="1:21" ht="16.5" customHeight="1">
      <c r="B45" s="177"/>
      <c r="D45" s="68"/>
      <c r="E45" s="70"/>
      <c r="F45" s="68"/>
      <c r="G45" s="68"/>
      <c r="H45" s="68"/>
      <c r="I45" s="25"/>
      <c r="J45" s="25"/>
      <c r="K45" s="25"/>
      <c r="L45" s="25"/>
      <c r="M45" s="25"/>
      <c r="N45" s="114"/>
      <c r="O45" s="114"/>
      <c r="P45" s="114"/>
      <c r="Q45" s="114"/>
      <c r="R45" s="114"/>
      <c r="S45" s="114"/>
      <c r="T45" s="114"/>
      <c r="U45" s="114"/>
    </row>
    <row r="46" spans="1:21" ht="16.5" customHeight="1">
      <c r="B46" s="177"/>
      <c r="D46" s="70"/>
      <c r="E46" s="70"/>
      <c r="F46" s="70"/>
      <c r="G46" s="70"/>
      <c r="H46" s="70"/>
      <c r="I46" s="25"/>
      <c r="J46" s="25"/>
      <c r="K46" s="25"/>
      <c r="L46" s="25"/>
      <c r="M46" s="25"/>
      <c r="N46" s="114"/>
      <c r="O46" s="114"/>
      <c r="P46" s="114"/>
      <c r="Q46" s="114"/>
      <c r="R46" s="114"/>
      <c r="S46" s="114"/>
      <c r="T46" s="114"/>
      <c r="U46" s="114"/>
    </row>
    <row r="47" spans="1:21" ht="16.5" customHeight="1">
      <c r="B47" s="177"/>
      <c r="D47" s="165"/>
      <c r="E47" s="165"/>
      <c r="F47" s="165"/>
      <c r="G47" s="134"/>
      <c r="H47" s="134"/>
      <c r="I47" s="25"/>
      <c r="J47" s="25"/>
      <c r="K47" s="25"/>
      <c r="L47" s="25"/>
      <c r="M47" s="25"/>
      <c r="N47" s="114"/>
      <c r="O47" s="114"/>
      <c r="P47" s="114"/>
      <c r="Q47" s="114"/>
      <c r="R47" s="114"/>
      <c r="S47" s="114"/>
      <c r="T47" s="114"/>
      <c r="U47" s="114"/>
    </row>
    <row r="48" spans="1:21" ht="16.5" customHeight="1">
      <c r="A48" s="165"/>
      <c r="B48" s="177"/>
      <c r="C48" s="165"/>
      <c r="D48" s="165"/>
      <c r="E48" s="165"/>
      <c r="F48" s="165"/>
      <c r="G48" s="134"/>
      <c r="H48" s="134"/>
      <c r="I48" s="25"/>
      <c r="J48" s="25"/>
      <c r="K48" s="25"/>
      <c r="L48" s="25"/>
      <c r="M48" s="25"/>
      <c r="N48" s="114"/>
      <c r="O48" s="114"/>
      <c r="P48" s="114"/>
      <c r="Q48" s="114"/>
      <c r="R48" s="114"/>
      <c r="S48" s="114"/>
      <c r="T48" s="114"/>
      <c r="U48" s="114"/>
    </row>
    <row r="49" spans="2:21" ht="16.5" customHeight="1">
      <c r="B49" s="177"/>
      <c r="D49" s="165"/>
      <c r="E49" s="165"/>
      <c r="F49" s="165"/>
      <c r="G49" s="165"/>
      <c r="H49" s="165"/>
      <c r="I49" s="25"/>
      <c r="J49" s="25"/>
      <c r="K49" s="25"/>
      <c r="L49" s="25"/>
      <c r="M49" s="25"/>
      <c r="N49" s="114"/>
      <c r="O49" s="114"/>
      <c r="P49" s="114"/>
      <c r="Q49" s="114"/>
      <c r="R49" s="114"/>
      <c r="S49" s="114"/>
      <c r="T49" s="114"/>
      <c r="U49" s="114"/>
    </row>
  </sheetData>
  <mergeCells count="7">
    <mergeCell ref="Q3:S3"/>
    <mergeCell ref="A3:A4"/>
    <mergeCell ref="B3:D3"/>
    <mergeCell ref="E3:G3"/>
    <mergeCell ref="H3:J3"/>
    <mergeCell ref="K3:M3"/>
    <mergeCell ref="N3:P3"/>
  </mergeCells>
  <phoneticPr fontId="9"/>
  <pageMargins left="0.59055118110236227" right="0.59055118110236227" top="0.59055118110236227" bottom="0.59055118110236227" header="0.31496062992125984" footer="0.31496062992125984"/>
  <pageSetup paperSize="9" firstPageNumber="160" orientation="landscape" useFirstPageNumber="1" r:id="rId1"/>
  <headerFooter alignWithMargins="0">
    <oddHeader>&amp;L&amp;10教　　育</oddHeader>
    <oddFooter>&amp;C－&amp;P－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6"/>
  <sheetViews>
    <sheetView view="pageBreakPreview" topLeftCell="A22" zoomScaleNormal="100" zoomScaleSheetLayoutView="100" workbookViewId="0">
      <selection activeCell="J32" sqref="J32"/>
    </sheetView>
  </sheetViews>
  <sheetFormatPr defaultColWidth="8.625" defaultRowHeight="21" customHeight="1"/>
  <cols>
    <col min="1" max="1" width="1.625" style="103" customWidth="1"/>
    <col min="2" max="2" width="17" style="103" customWidth="1"/>
    <col min="3" max="3" width="0.75" style="103" customWidth="1"/>
    <col min="4" max="4" width="5.25" style="103" customWidth="1"/>
    <col min="5" max="5" width="2.375" style="103" customWidth="1"/>
    <col min="6" max="6" width="4.375" style="70" customWidth="1"/>
    <col min="7" max="7" width="1.625" style="69" customWidth="1"/>
    <col min="8" max="8" width="5.25" style="103" customWidth="1"/>
    <col min="9" max="9" width="2.375" style="70" customWidth="1"/>
    <col min="10" max="10" width="4.375" style="103" customWidth="1"/>
    <col min="11" max="11" width="1.625" style="69" customWidth="1"/>
    <col min="12" max="12" width="5.25" style="103" customWidth="1"/>
    <col min="13" max="13" width="2.375" style="69" customWidth="1"/>
    <col min="14" max="14" width="4.375" style="103" customWidth="1"/>
    <col min="15" max="15" width="1.625" style="69" customWidth="1"/>
    <col min="16" max="16" width="5.25" style="103" customWidth="1"/>
    <col min="17" max="17" width="2.375" style="103" customWidth="1"/>
    <col min="18" max="18" width="4.375" style="103" customWidth="1"/>
    <col min="19" max="19" width="1.625" style="103" customWidth="1"/>
    <col min="20" max="20" width="5.25" style="103" customWidth="1"/>
    <col min="21" max="21" width="2.375" style="103" customWidth="1"/>
    <col min="22" max="22" width="4.375" style="103" customWidth="1"/>
    <col min="23" max="23" width="1.625" style="103" customWidth="1"/>
    <col min="24" max="31" width="8.5" style="103" customWidth="1"/>
    <col min="32" max="16384" width="8.625" style="103"/>
  </cols>
  <sheetData>
    <row r="1" spans="1:69" ht="20.25" customHeight="1">
      <c r="A1" s="102" t="s">
        <v>88</v>
      </c>
    </row>
    <row r="2" spans="1:69" ht="14.1" customHeight="1">
      <c r="B2" s="103" t="s">
        <v>45</v>
      </c>
      <c r="N2" s="71"/>
      <c r="W2" s="71" t="s">
        <v>266</v>
      </c>
    </row>
    <row r="3" spans="1:69" ht="14.1" customHeight="1">
      <c r="A3" s="179"/>
      <c r="B3" s="180" t="s">
        <v>89</v>
      </c>
      <c r="C3" s="181"/>
      <c r="D3" s="333" t="s">
        <v>330</v>
      </c>
      <c r="E3" s="333"/>
      <c r="F3" s="333"/>
      <c r="G3" s="334"/>
      <c r="H3" s="333" t="s">
        <v>339</v>
      </c>
      <c r="I3" s="333"/>
      <c r="J3" s="333"/>
      <c r="K3" s="334"/>
      <c r="L3" s="333" t="s">
        <v>340</v>
      </c>
      <c r="M3" s="333"/>
      <c r="N3" s="333"/>
      <c r="O3" s="334"/>
      <c r="P3" s="333" t="s">
        <v>341</v>
      </c>
      <c r="Q3" s="333"/>
      <c r="R3" s="333"/>
      <c r="S3" s="334"/>
      <c r="T3" s="332" t="s">
        <v>342</v>
      </c>
      <c r="U3" s="333"/>
      <c r="V3" s="333"/>
      <c r="W3" s="335"/>
      <c r="X3" s="182"/>
      <c r="Z3" s="183"/>
      <c r="AA3" s="183"/>
      <c r="BP3" s="105"/>
    </row>
    <row r="4" spans="1:69" ht="14.1" customHeight="1">
      <c r="A4" s="184"/>
      <c r="B4" s="185" t="s">
        <v>90</v>
      </c>
      <c r="C4" s="186"/>
      <c r="D4" s="315">
        <v>10</v>
      </c>
      <c r="E4" s="316"/>
      <c r="F4" s="316"/>
      <c r="G4" s="317"/>
      <c r="H4" s="315">
        <v>7</v>
      </c>
      <c r="I4" s="316"/>
      <c r="J4" s="316"/>
      <c r="K4" s="317"/>
      <c r="L4" s="315">
        <v>6</v>
      </c>
      <c r="M4" s="316"/>
      <c r="N4" s="316"/>
      <c r="O4" s="317"/>
      <c r="P4" s="315">
        <v>7</v>
      </c>
      <c r="Q4" s="316"/>
      <c r="R4" s="316"/>
      <c r="S4" s="317"/>
      <c r="T4" s="315">
        <v>5</v>
      </c>
      <c r="U4" s="316"/>
      <c r="V4" s="316"/>
      <c r="W4" s="318"/>
      <c r="X4" s="182"/>
      <c r="Z4" s="183"/>
      <c r="AA4" s="183"/>
      <c r="BP4" s="105"/>
    </row>
    <row r="5" spans="1:69" ht="14.1" customHeight="1">
      <c r="A5" s="187"/>
      <c r="B5" s="185" t="s">
        <v>91</v>
      </c>
      <c r="C5" s="186"/>
      <c r="D5" s="315">
        <v>3</v>
      </c>
      <c r="E5" s="316"/>
      <c r="F5" s="316"/>
      <c r="G5" s="317"/>
      <c r="H5" s="315">
        <v>10</v>
      </c>
      <c r="I5" s="316"/>
      <c r="J5" s="316"/>
      <c r="K5" s="317"/>
      <c r="L5" s="315">
        <v>7</v>
      </c>
      <c r="M5" s="316"/>
      <c r="N5" s="316"/>
      <c r="O5" s="317"/>
      <c r="P5" s="315">
        <v>5</v>
      </c>
      <c r="Q5" s="316"/>
      <c r="R5" s="316"/>
      <c r="S5" s="317"/>
      <c r="T5" s="315">
        <v>4</v>
      </c>
      <c r="U5" s="316"/>
      <c r="V5" s="316"/>
      <c r="W5" s="318"/>
      <c r="X5" s="182"/>
      <c r="Y5" s="188"/>
      <c r="Z5" s="183"/>
      <c r="AA5" s="183"/>
    </row>
    <row r="6" spans="1:69" ht="14.1" customHeight="1">
      <c r="A6" s="187"/>
      <c r="B6" s="185" t="s">
        <v>92</v>
      </c>
      <c r="C6" s="186"/>
      <c r="D6" s="315">
        <v>43</v>
      </c>
      <c r="E6" s="316"/>
      <c r="F6" s="316"/>
      <c r="G6" s="317"/>
      <c r="H6" s="315">
        <v>47</v>
      </c>
      <c r="I6" s="316"/>
      <c r="J6" s="316"/>
      <c r="K6" s="317"/>
      <c r="L6" s="315">
        <v>55</v>
      </c>
      <c r="M6" s="316"/>
      <c r="N6" s="316"/>
      <c r="O6" s="317"/>
      <c r="P6" s="315">
        <v>46</v>
      </c>
      <c r="Q6" s="316"/>
      <c r="R6" s="316"/>
      <c r="S6" s="317"/>
      <c r="T6" s="315">
        <v>41</v>
      </c>
      <c r="U6" s="316"/>
      <c r="V6" s="316"/>
      <c r="W6" s="318"/>
      <c r="X6" s="182"/>
      <c r="Y6" s="188"/>
      <c r="Z6" s="183"/>
      <c r="AA6" s="183"/>
    </row>
    <row r="7" spans="1:69" ht="14.1" customHeight="1">
      <c r="A7" s="187"/>
      <c r="B7" s="185" t="s">
        <v>93</v>
      </c>
      <c r="C7" s="186"/>
      <c r="D7" s="315">
        <v>3</v>
      </c>
      <c r="E7" s="316"/>
      <c r="F7" s="316"/>
      <c r="G7" s="317"/>
      <c r="H7" s="315">
        <v>1</v>
      </c>
      <c r="I7" s="316"/>
      <c r="J7" s="316"/>
      <c r="K7" s="317"/>
      <c r="L7" s="315">
        <v>3</v>
      </c>
      <c r="M7" s="316"/>
      <c r="N7" s="316"/>
      <c r="O7" s="317"/>
      <c r="P7" s="315">
        <v>0</v>
      </c>
      <c r="Q7" s="316"/>
      <c r="R7" s="316"/>
      <c r="S7" s="317"/>
      <c r="T7" s="315">
        <v>5</v>
      </c>
      <c r="U7" s="316"/>
      <c r="V7" s="316"/>
      <c r="W7" s="318"/>
      <c r="X7" s="119"/>
      <c r="Y7" s="25"/>
      <c r="Z7" s="183"/>
      <c r="AA7" s="183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112"/>
      <c r="BJ7" s="112"/>
      <c r="BK7" s="112"/>
      <c r="BL7" s="112"/>
      <c r="BM7" s="112"/>
      <c r="BN7" s="112"/>
      <c r="BO7" s="112"/>
      <c r="BP7" s="112"/>
      <c r="BQ7" s="25"/>
    </row>
    <row r="8" spans="1:69" ht="14.1" customHeight="1">
      <c r="A8" s="187"/>
      <c r="B8" s="185" t="s">
        <v>94</v>
      </c>
      <c r="C8" s="186"/>
      <c r="D8" s="315">
        <v>23</v>
      </c>
      <c r="E8" s="316"/>
      <c r="F8" s="316"/>
      <c r="G8" s="317"/>
      <c r="H8" s="315">
        <v>20</v>
      </c>
      <c r="I8" s="316"/>
      <c r="J8" s="316"/>
      <c r="K8" s="317"/>
      <c r="L8" s="315">
        <v>26</v>
      </c>
      <c r="M8" s="316"/>
      <c r="N8" s="316"/>
      <c r="O8" s="317"/>
      <c r="P8" s="315">
        <v>5</v>
      </c>
      <c r="Q8" s="316"/>
      <c r="R8" s="316"/>
      <c r="S8" s="317"/>
      <c r="T8" s="315">
        <v>14</v>
      </c>
      <c r="U8" s="316"/>
      <c r="V8" s="316"/>
      <c r="W8" s="318"/>
      <c r="X8" s="119"/>
      <c r="Y8" s="25"/>
      <c r="Z8" s="183"/>
      <c r="AA8" s="183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112"/>
      <c r="BJ8" s="112"/>
      <c r="BK8" s="112"/>
      <c r="BL8" s="112"/>
      <c r="BM8" s="112"/>
      <c r="BN8" s="112"/>
      <c r="BO8" s="112"/>
      <c r="BP8" s="112"/>
    </row>
    <row r="9" spans="1:69" ht="14.1" customHeight="1">
      <c r="A9" s="187"/>
      <c r="B9" s="185" t="s">
        <v>95</v>
      </c>
      <c r="C9" s="186"/>
      <c r="D9" s="315">
        <v>16</v>
      </c>
      <c r="E9" s="316"/>
      <c r="F9" s="316"/>
      <c r="G9" s="317"/>
      <c r="H9" s="315">
        <v>14</v>
      </c>
      <c r="I9" s="316"/>
      <c r="J9" s="316"/>
      <c r="K9" s="317"/>
      <c r="L9" s="315">
        <v>11</v>
      </c>
      <c r="M9" s="316"/>
      <c r="N9" s="316"/>
      <c r="O9" s="317"/>
      <c r="P9" s="315">
        <v>8</v>
      </c>
      <c r="Q9" s="316"/>
      <c r="R9" s="316"/>
      <c r="S9" s="317"/>
      <c r="T9" s="315">
        <v>9</v>
      </c>
      <c r="U9" s="316"/>
      <c r="V9" s="316"/>
      <c r="W9" s="318"/>
      <c r="X9" s="119"/>
      <c r="Y9" s="25"/>
      <c r="Z9" s="183"/>
      <c r="AA9" s="183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112"/>
      <c r="BJ9" s="112"/>
      <c r="BK9" s="112"/>
      <c r="BL9" s="112"/>
      <c r="BM9" s="112"/>
      <c r="BN9" s="112"/>
      <c r="BO9" s="112"/>
      <c r="BP9" s="112"/>
    </row>
    <row r="10" spans="1:69" ht="14.1" customHeight="1">
      <c r="A10" s="187"/>
      <c r="B10" s="185" t="s">
        <v>96</v>
      </c>
      <c r="C10" s="186"/>
      <c r="D10" s="315">
        <v>6</v>
      </c>
      <c r="E10" s="316"/>
      <c r="F10" s="316"/>
      <c r="G10" s="317"/>
      <c r="H10" s="315">
        <v>7</v>
      </c>
      <c r="I10" s="316"/>
      <c r="J10" s="316"/>
      <c r="K10" s="317"/>
      <c r="L10" s="315">
        <v>7</v>
      </c>
      <c r="M10" s="316"/>
      <c r="N10" s="316"/>
      <c r="O10" s="317"/>
      <c r="P10" s="315">
        <v>7</v>
      </c>
      <c r="Q10" s="316"/>
      <c r="R10" s="316"/>
      <c r="S10" s="317"/>
      <c r="T10" s="315">
        <v>11</v>
      </c>
      <c r="U10" s="316"/>
      <c r="V10" s="316"/>
      <c r="W10" s="318"/>
      <c r="X10" s="119"/>
      <c r="Y10" s="25"/>
      <c r="Z10" s="183"/>
      <c r="AA10" s="183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112"/>
      <c r="BJ10" s="112"/>
      <c r="BK10" s="112"/>
      <c r="BL10" s="112"/>
      <c r="BM10" s="112"/>
      <c r="BN10" s="112"/>
      <c r="BO10" s="112"/>
      <c r="BP10" s="112"/>
    </row>
    <row r="11" spans="1:69" ht="14.1" customHeight="1">
      <c r="A11" s="187"/>
      <c r="B11" s="185" t="s">
        <v>97</v>
      </c>
      <c r="C11" s="186"/>
      <c r="D11" s="315">
        <v>9</v>
      </c>
      <c r="E11" s="316"/>
      <c r="F11" s="316"/>
      <c r="G11" s="317"/>
      <c r="H11" s="315">
        <v>5</v>
      </c>
      <c r="I11" s="316"/>
      <c r="J11" s="316"/>
      <c r="K11" s="317"/>
      <c r="L11" s="315">
        <v>4</v>
      </c>
      <c r="M11" s="316"/>
      <c r="N11" s="316"/>
      <c r="O11" s="317"/>
      <c r="P11" s="315">
        <v>5</v>
      </c>
      <c r="Q11" s="316"/>
      <c r="R11" s="316"/>
      <c r="S11" s="317"/>
      <c r="T11" s="315">
        <v>2</v>
      </c>
      <c r="U11" s="316"/>
      <c r="V11" s="316"/>
      <c r="W11" s="318"/>
      <c r="X11" s="119"/>
      <c r="Y11" s="25"/>
      <c r="Z11" s="183"/>
      <c r="AA11" s="183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112"/>
      <c r="BJ11" s="112"/>
      <c r="BK11" s="112"/>
      <c r="BL11" s="112"/>
      <c r="BM11" s="112"/>
      <c r="BN11" s="112"/>
      <c r="BO11" s="112"/>
      <c r="BP11" s="112"/>
    </row>
    <row r="12" spans="1:69" ht="14.1" customHeight="1">
      <c r="A12" s="187"/>
      <c r="B12" s="185" t="s">
        <v>98</v>
      </c>
      <c r="C12" s="186"/>
      <c r="D12" s="315">
        <v>3</v>
      </c>
      <c r="E12" s="316"/>
      <c r="F12" s="316"/>
      <c r="G12" s="317"/>
      <c r="H12" s="315">
        <v>2</v>
      </c>
      <c r="I12" s="316"/>
      <c r="J12" s="316"/>
      <c r="K12" s="317"/>
      <c r="L12" s="315">
        <v>11</v>
      </c>
      <c r="M12" s="316"/>
      <c r="N12" s="316"/>
      <c r="O12" s="317"/>
      <c r="P12" s="315">
        <v>10</v>
      </c>
      <c r="Q12" s="316"/>
      <c r="R12" s="316"/>
      <c r="S12" s="317"/>
      <c r="T12" s="315">
        <v>3</v>
      </c>
      <c r="U12" s="316"/>
      <c r="V12" s="316"/>
      <c r="W12" s="318"/>
      <c r="X12" s="189"/>
      <c r="Y12" s="114"/>
      <c r="Z12" s="183"/>
      <c r="AA12" s="183"/>
    </row>
    <row r="13" spans="1:69" ht="14.1" customHeight="1">
      <c r="A13" s="187"/>
      <c r="B13" s="185" t="s">
        <v>99</v>
      </c>
      <c r="C13" s="186"/>
      <c r="D13" s="315">
        <v>32</v>
      </c>
      <c r="E13" s="316"/>
      <c r="F13" s="316"/>
      <c r="G13" s="317"/>
      <c r="H13" s="315">
        <v>45</v>
      </c>
      <c r="I13" s="316"/>
      <c r="J13" s="316"/>
      <c r="K13" s="317"/>
      <c r="L13" s="315">
        <v>18</v>
      </c>
      <c r="M13" s="316"/>
      <c r="N13" s="316"/>
      <c r="O13" s="317"/>
      <c r="P13" s="315">
        <v>29</v>
      </c>
      <c r="Q13" s="316"/>
      <c r="R13" s="316"/>
      <c r="S13" s="317"/>
      <c r="T13" s="315">
        <v>12</v>
      </c>
      <c r="U13" s="316"/>
      <c r="V13" s="316"/>
      <c r="W13" s="318"/>
      <c r="X13" s="189"/>
      <c r="Y13" s="114"/>
      <c r="Z13" s="183"/>
      <c r="AA13" s="183"/>
    </row>
    <row r="14" spans="1:69" ht="14.1" customHeight="1">
      <c r="A14" s="187"/>
      <c r="B14" s="185" t="s">
        <v>100</v>
      </c>
      <c r="C14" s="186"/>
      <c r="D14" s="315">
        <v>20</v>
      </c>
      <c r="E14" s="316"/>
      <c r="F14" s="316"/>
      <c r="G14" s="317"/>
      <c r="H14" s="315">
        <v>26</v>
      </c>
      <c r="I14" s="316"/>
      <c r="J14" s="316"/>
      <c r="K14" s="317"/>
      <c r="L14" s="315">
        <v>23</v>
      </c>
      <c r="M14" s="316"/>
      <c r="N14" s="316"/>
      <c r="O14" s="317"/>
      <c r="P14" s="315">
        <v>25</v>
      </c>
      <c r="Q14" s="316"/>
      <c r="R14" s="316"/>
      <c r="S14" s="317"/>
      <c r="T14" s="315">
        <v>14</v>
      </c>
      <c r="U14" s="316"/>
      <c r="V14" s="316"/>
      <c r="W14" s="318"/>
      <c r="X14" s="189"/>
      <c r="Y14" s="114"/>
      <c r="Z14" s="183"/>
      <c r="AA14" s="183"/>
    </row>
    <row r="15" spans="1:69" ht="14.1" customHeight="1">
      <c r="A15" s="187"/>
      <c r="B15" s="185" t="s">
        <v>101</v>
      </c>
      <c r="C15" s="186"/>
      <c r="D15" s="315">
        <v>7</v>
      </c>
      <c r="E15" s="316"/>
      <c r="F15" s="316"/>
      <c r="G15" s="317"/>
      <c r="H15" s="315">
        <v>13</v>
      </c>
      <c r="I15" s="316"/>
      <c r="J15" s="316"/>
      <c r="K15" s="317"/>
      <c r="L15" s="315">
        <v>12</v>
      </c>
      <c r="M15" s="316"/>
      <c r="N15" s="316"/>
      <c r="O15" s="317"/>
      <c r="P15" s="315">
        <v>25</v>
      </c>
      <c r="Q15" s="316"/>
      <c r="R15" s="316"/>
      <c r="S15" s="317"/>
      <c r="T15" s="315">
        <v>17</v>
      </c>
      <c r="U15" s="316"/>
      <c r="V15" s="316"/>
      <c r="W15" s="318"/>
      <c r="X15" s="189"/>
      <c r="Y15" s="114"/>
      <c r="Z15" s="183"/>
      <c r="AA15" s="183"/>
    </row>
    <row r="16" spans="1:69" ht="14.1" customHeight="1">
      <c r="A16" s="187"/>
      <c r="B16" s="185" t="s">
        <v>102</v>
      </c>
      <c r="C16" s="186"/>
      <c r="D16" s="315">
        <v>70</v>
      </c>
      <c r="E16" s="316"/>
      <c r="F16" s="316"/>
      <c r="G16" s="317"/>
      <c r="H16" s="315">
        <v>41</v>
      </c>
      <c r="I16" s="316"/>
      <c r="J16" s="316"/>
      <c r="K16" s="317"/>
      <c r="L16" s="315">
        <v>75</v>
      </c>
      <c r="M16" s="316"/>
      <c r="N16" s="316"/>
      <c r="O16" s="317"/>
      <c r="P16" s="315">
        <v>53</v>
      </c>
      <c r="Q16" s="316"/>
      <c r="R16" s="316"/>
      <c r="S16" s="317"/>
      <c r="T16" s="315">
        <v>41</v>
      </c>
      <c r="U16" s="316"/>
      <c r="V16" s="316"/>
      <c r="W16" s="318"/>
      <c r="X16" s="189"/>
      <c r="Y16" s="114"/>
      <c r="Z16" s="183"/>
      <c r="AA16" s="183"/>
      <c r="BP16" s="105"/>
    </row>
    <row r="17" spans="1:68" ht="14.1" customHeight="1">
      <c r="A17" s="187"/>
      <c r="B17" s="185" t="s">
        <v>103</v>
      </c>
      <c r="C17" s="186"/>
      <c r="D17" s="315">
        <v>66</v>
      </c>
      <c r="E17" s="316"/>
      <c r="F17" s="316"/>
      <c r="G17" s="317"/>
      <c r="H17" s="315">
        <v>74</v>
      </c>
      <c r="I17" s="316"/>
      <c r="J17" s="316"/>
      <c r="K17" s="317"/>
      <c r="L17" s="315">
        <v>81</v>
      </c>
      <c r="M17" s="316"/>
      <c r="N17" s="316"/>
      <c r="O17" s="317"/>
      <c r="P17" s="315">
        <v>78</v>
      </c>
      <c r="Q17" s="316"/>
      <c r="R17" s="316"/>
      <c r="S17" s="317"/>
      <c r="T17" s="315">
        <v>81</v>
      </c>
      <c r="U17" s="316"/>
      <c r="V17" s="316"/>
      <c r="W17" s="318"/>
      <c r="X17" s="182"/>
      <c r="Z17" s="183"/>
      <c r="AA17" s="183"/>
    </row>
    <row r="18" spans="1:68" ht="14.1" customHeight="1">
      <c r="A18" s="187"/>
      <c r="B18" s="185" t="s">
        <v>104</v>
      </c>
      <c r="C18" s="186"/>
      <c r="D18" s="315">
        <v>26</v>
      </c>
      <c r="E18" s="316"/>
      <c r="F18" s="316"/>
      <c r="G18" s="317"/>
      <c r="H18" s="315">
        <v>8</v>
      </c>
      <c r="I18" s="316"/>
      <c r="J18" s="316"/>
      <c r="K18" s="317"/>
      <c r="L18" s="315">
        <v>9</v>
      </c>
      <c r="M18" s="316"/>
      <c r="N18" s="316"/>
      <c r="O18" s="317"/>
      <c r="P18" s="315">
        <v>21</v>
      </c>
      <c r="Q18" s="316"/>
      <c r="R18" s="316"/>
      <c r="S18" s="317"/>
      <c r="T18" s="315">
        <v>20</v>
      </c>
      <c r="U18" s="316"/>
      <c r="V18" s="316"/>
      <c r="W18" s="318"/>
      <c r="X18" s="182"/>
      <c r="Z18" s="183"/>
      <c r="AA18" s="183"/>
    </row>
    <row r="19" spans="1:68" ht="14.1" customHeight="1">
      <c r="A19" s="187"/>
      <c r="B19" s="185" t="s">
        <v>105</v>
      </c>
      <c r="C19" s="186"/>
      <c r="D19" s="315">
        <v>6</v>
      </c>
      <c r="E19" s="316"/>
      <c r="F19" s="316"/>
      <c r="G19" s="317"/>
      <c r="H19" s="315">
        <v>14</v>
      </c>
      <c r="I19" s="316"/>
      <c r="J19" s="316"/>
      <c r="K19" s="317"/>
      <c r="L19" s="315">
        <v>2</v>
      </c>
      <c r="M19" s="316"/>
      <c r="N19" s="316"/>
      <c r="O19" s="317"/>
      <c r="P19" s="315">
        <v>12</v>
      </c>
      <c r="Q19" s="316"/>
      <c r="R19" s="316"/>
      <c r="S19" s="317"/>
      <c r="T19" s="315">
        <v>14</v>
      </c>
      <c r="U19" s="316"/>
      <c r="V19" s="316"/>
      <c r="W19" s="318"/>
      <c r="X19" s="119"/>
      <c r="Y19" s="25"/>
      <c r="Z19" s="183"/>
      <c r="AA19" s="183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112"/>
      <c r="BK19" s="112"/>
      <c r="BL19" s="112"/>
      <c r="BM19" s="112"/>
      <c r="BN19" s="112"/>
      <c r="BO19" s="112"/>
      <c r="BP19" s="112"/>
    </row>
    <row r="20" spans="1:68" ht="14.1" customHeight="1">
      <c r="A20" s="187"/>
      <c r="B20" s="185" t="s">
        <v>106</v>
      </c>
      <c r="C20" s="186"/>
      <c r="D20" s="315">
        <v>14</v>
      </c>
      <c r="E20" s="316"/>
      <c r="F20" s="316"/>
      <c r="G20" s="317"/>
      <c r="H20" s="315">
        <v>16</v>
      </c>
      <c r="I20" s="316"/>
      <c r="J20" s="316"/>
      <c r="K20" s="317"/>
      <c r="L20" s="315">
        <v>15</v>
      </c>
      <c r="M20" s="316"/>
      <c r="N20" s="316"/>
      <c r="O20" s="317"/>
      <c r="P20" s="315">
        <v>27</v>
      </c>
      <c r="Q20" s="316"/>
      <c r="R20" s="316"/>
      <c r="S20" s="317"/>
      <c r="T20" s="315">
        <v>23</v>
      </c>
      <c r="U20" s="316"/>
      <c r="V20" s="316"/>
      <c r="W20" s="318"/>
      <c r="X20" s="119"/>
      <c r="Y20" s="25"/>
      <c r="Z20" s="183"/>
      <c r="AA20" s="183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112"/>
      <c r="BK20" s="112"/>
      <c r="BL20" s="112"/>
      <c r="BM20" s="112"/>
      <c r="BN20" s="112"/>
      <c r="BO20" s="112"/>
      <c r="BP20" s="112"/>
    </row>
    <row r="21" spans="1:68" ht="14.1" customHeight="1">
      <c r="A21" s="187"/>
      <c r="B21" s="185" t="s">
        <v>107</v>
      </c>
      <c r="C21" s="186"/>
      <c r="D21" s="315">
        <v>4</v>
      </c>
      <c r="E21" s="316"/>
      <c r="F21" s="316"/>
      <c r="G21" s="317"/>
      <c r="H21" s="315">
        <v>15</v>
      </c>
      <c r="I21" s="316"/>
      <c r="J21" s="316"/>
      <c r="K21" s="317"/>
      <c r="L21" s="315">
        <v>8</v>
      </c>
      <c r="M21" s="316"/>
      <c r="N21" s="316"/>
      <c r="O21" s="317"/>
      <c r="P21" s="315">
        <v>11</v>
      </c>
      <c r="Q21" s="316"/>
      <c r="R21" s="316"/>
      <c r="S21" s="317"/>
      <c r="T21" s="315">
        <v>3</v>
      </c>
      <c r="U21" s="316"/>
      <c r="V21" s="316"/>
      <c r="W21" s="318"/>
      <c r="X21" s="119"/>
      <c r="Y21" s="25"/>
      <c r="Z21" s="183"/>
      <c r="AA21" s="183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112"/>
      <c r="BK21" s="112"/>
      <c r="BL21" s="112"/>
      <c r="BM21" s="112"/>
      <c r="BN21" s="112"/>
      <c r="BO21" s="112"/>
      <c r="BP21" s="112"/>
    </row>
    <row r="22" spans="1:68" ht="14.1" customHeight="1">
      <c r="A22" s="187"/>
      <c r="B22" s="185" t="s">
        <v>343</v>
      </c>
      <c r="C22" s="186"/>
      <c r="D22" s="356"/>
      <c r="E22" s="357"/>
      <c r="F22" s="357"/>
      <c r="G22" s="358"/>
      <c r="H22" s="356"/>
      <c r="I22" s="357"/>
      <c r="J22" s="357"/>
      <c r="K22" s="358"/>
      <c r="L22" s="315">
        <v>7</v>
      </c>
      <c r="M22" s="316"/>
      <c r="N22" s="316"/>
      <c r="O22" s="317"/>
      <c r="P22" s="315">
        <v>11</v>
      </c>
      <c r="Q22" s="316"/>
      <c r="R22" s="316"/>
      <c r="S22" s="317"/>
      <c r="T22" s="315">
        <v>10</v>
      </c>
      <c r="U22" s="316"/>
      <c r="V22" s="316"/>
      <c r="W22" s="318"/>
      <c r="X22" s="119"/>
      <c r="Y22" s="25"/>
      <c r="Z22" s="183"/>
      <c r="AA22" s="183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112"/>
      <c r="BK22" s="112"/>
      <c r="BL22" s="112"/>
      <c r="BM22" s="112"/>
      <c r="BN22" s="112"/>
      <c r="BO22" s="112"/>
      <c r="BP22" s="112"/>
    </row>
    <row r="23" spans="1:68" ht="14.1" customHeight="1">
      <c r="A23" s="187"/>
      <c r="B23" s="185" t="s">
        <v>344</v>
      </c>
      <c r="C23" s="186"/>
      <c r="D23" s="356"/>
      <c r="E23" s="357"/>
      <c r="F23" s="357"/>
      <c r="G23" s="358"/>
      <c r="H23" s="356"/>
      <c r="I23" s="357"/>
      <c r="J23" s="357"/>
      <c r="K23" s="358"/>
      <c r="L23" s="315">
        <v>28</v>
      </c>
      <c r="M23" s="316"/>
      <c r="N23" s="316"/>
      <c r="O23" s="317"/>
      <c r="P23" s="315">
        <v>26</v>
      </c>
      <c r="Q23" s="316"/>
      <c r="R23" s="316"/>
      <c r="S23" s="317"/>
      <c r="T23" s="315">
        <v>32</v>
      </c>
      <c r="U23" s="316"/>
      <c r="V23" s="316"/>
      <c r="W23" s="318"/>
      <c r="X23" s="119"/>
      <c r="Y23" s="25"/>
      <c r="Z23" s="183"/>
      <c r="AA23" s="183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112"/>
      <c r="BK23" s="112"/>
      <c r="BL23" s="112"/>
      <c r="BM23" s="112"/>
      <c r="BN23" s="112"/>
      <c r="BO23" s="112"/>
      <c r="BP23" s="112"/>
    </row>
    <row r="24" spans="1:68" ht="14.1" customHeight="1">
      <c r="A24" s="187"/>
      <c r="B24" s="185" t="s">
        <v>345</v>
      </c>
      <c r="C24" s="186"/>
      <c r="D24" s="356"/>
      <c r="E24" s="357"/>
      <c r="F24" s="357"/>
      <c r="G24" s="358"/>
      <c r="H24" s="356"/>
      <c r="I24" s="357"/>
      <c r="J24" s="357"/>
      <c r="K24" s="358"/>
      <c r="L24" s="315">
        <v>7</v>
      </c>
      <c r="M24" s="316"/>
      <c r="N24" s="316"/>
      <c r="O24" s="317"/>
      <c r="P24" s="315">
        <v>7</v>
      </c>
      <c r="Q24" s="316"/>
      <c r="R24" s="316"/>
      <c r="S24" s="317"/>
      <c r="T24" s="315">
        <v>2</v>
      </c>
      <c r="U24" s="316"/>
      <c r="V24" s="316"/>
      <c r="W24" s="318"/>
      <c r="X24" s="119"/>
      <c r="Y24" s="25"/>
      <c r="Z24" s="183"/>
      <c r="AA24" s="183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112"/>
      <c r="BK24" s="112"/>
      <c r="BL24" s="112"/>
      <c r="BM24" s="112"/>
      <c r="BN24" s="112"/>
      <c r="BO24" s="112"/>
      <c r="BP24" s="112"/>
    </row>
    <row r="25" spans="1:68" ht="14.1" customHeight="1">
      <c r="A25" s="187"/>
      <c r="B25" s="185" t="s">
        <v>108</v>
      </c>
      <c r="C25" s="186"/>
      <c r="D25" s="315">
        <v>45</v>
      </c>
      <c r="E25" s="316"/>
      <c r="F25" s="316"/>
      <c r="G25" s="317"/>
      <c r="H25" s="315">
        <v>49</v>
      </c>
      <c r="I25" s="316"/>
      <c r="J25" s="316"/>
      <c r="K25" s="317"/>
      <c r="L25" s="315">
        <v>12</v>
      </c>
      <c r="M25" s="316"/>
      <c r="N25" s="316"/>
      <c r="O25" s="317"/>
      <c r="P25" s="315">
        <v>14</v>
      </c>
      <c r="Q25" s="316"/>
      <c r="R25" s="316"/>
      <c r="S25" s="317"/>
      <c r="T25" s="315">
        <v>11</v>
      </c>
      <c r="U25" s="316"/>
      <c r="V25" s="316"/>
      <c r="W25" s="318"/>
      <c r="X25" s="119"/>
      <c r="Y25" s="25"/>
      <c r="Z25" s="183"/>
      <c r="AA25" s="183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112"/>
      <c r="BK25" s="112"/>
      <c r="BL25" s="112"/>
      <c r="BM25" s="112"/>
      <c r="BN25" s="112"/>
      <c r="BO25" s="112"/>
      <c r="BP25" s="112"/>
    </row>
    <row r="26" spans="1:68" ht="14.1" customHeight="1">
      <c r="A26" s="190"/>
      <c r="B26" s="191" t="s">
        <v>3</v>
      </c>
      <c r="C26" s="192"/>
      <c r="D26" s="320">
        <f>SUM(D4:D25)</f>
        <v>406</v>
      </c>
      <c r="E26" s="321"/>
      <c r="F26" s="321"/>
      <c r="G26" s="322"/>
      <c r="H26" s="320">
        <f>SUM(H4:H25)</f>
        <v>414</v>
      </c>
      <c r="I26" s="321"/>
      <c r="J26" s="321"/>
      <c r="K26" s="322"/>
      <c r="L26" s="320">
        <f>SUM(L4:L25)</f>
        <v>427</v>
      </c>
      <c r="M26" s="321"/>
      <c r="N26" s="321"/>
      <c r="O26" s="322"/>
      <c r="P26" s="320">
        <f>SUM(P4:P25)</f>
        <v>432</v>
      </c>
      <c r="Q26" s="321"/>
      <c r="R26" s="321"/>
      <c r="S26" s="322"/>
      <c r="T26" s="320">
        <f>SUM(T4:T25)</f>
        <v>374</v>
      </c>
      <c r="U26" s="321"/>
      <c r="V26" s="321"/>
      <c r="W26" s="355"/>
      <c r="X26" s="119"/>
      <c r="Y26" s="25"/>
      <c r="Z26" s="183"/>
      <c r="AA26" s="183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112"/>
      <c r="BK26" s="112"/>
      <c r="BL26" s="112"/>
      <c r="BM26" s="112"/>
      <c r="BN26" s="112"/>
      <c r="BO26" s="112"/>
      <c r="BP26" s="112"/>
    </row>
    <row r="27" spans="1:68" ht="12" customHeight="1"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22"/>
      <c r="X27" s="25"/>
      <c r="Y27" s="25"/>
      <c r="Z27" s="183"/>
      <c r="AA27" s="183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112"/>
      <c r="BK27" s="112"/>
      <c r="BL27" s="112"/>
      <c r="BM27" s="112"/>
      <c r="BN27" s="112"/>
      <c r="BO27" s="112"/>
      <c r="BP27" s="112"/>
    </row>
    <row r="28" spans="1:68" ht="14.1" customHeight="1">
      <c r="B28" s="103" t="s">
        <v>49</v>
      </c>
      <c r="D28" s="131"/>
      <c r="E28" s="131"/>
      <c r="J28" s="133"/>
      <c r="L28" s="133"/>
      <c r="N28" s="71"/>
      <c r="P28" s="133"/>
      <c r="Q28" s="114"/>
      <c r="R28" s="114"/>
      <c r="S28" s="114"/>
      <c r="T28" s="114"/>
      <c r="U28" s="114"/>
      <c r="V28" s="114"/>
      <c r="W28" s="71" t="s">
        <v>266</v>
      </c>
      <c r="X28" s="114"/>
      <c r="Y28" s="114"/>
      <c r="Z28" s="183"/>
      <c r="AA28" s="183"/>
    </row>
    <row r="29" spans="1:68" ht="14.1" customHeight="1">
      <c r="A29" s="179"/>
      <c r="B29" s="180" t="s">
        <v>89</v>
      </c>
      <c r="C29" s="180"/>
      <c r="D29" s="332" t="s">
        <v>271</v>
      </c>
      <c r="E29" s="333"/>
      <c r="F29" s="333"/>
      <c r="G29" s="334"/>
      <c r="H29" s="332" t="s">
        <v>272</v>
      </c>
      <c r="I29" s="333"/>
      <c r="J29" s="333"/>
      <c r="K29" s="334"/>
      <c r="L29" s="332" t="s">
        <v>346</v>
      </c>
      <c r="M29" s="333"/>
      <c r="N29" s="333"/>
      <c r="O29" s="334"/>
      <c r="P29" s="332" t="s">
        <v>347</v>
      </c>
      <c r="Q29" s="333"/>
      <c r="R29" s="333"/>
      <c r="S29" s="334"/>
      <c r="T29" s="332" t="s">
        <v>342</v>
      </c>
      <c r="U29" s="333"/>
      <c r="V29" s="333"/>
      <c r="W29" s="335"/>
      <c r="Z29" s="183"/>
      <c r="AA29" s="183"/>
      <c r="BP29" s="105"/>
    </row>
    <row r="30" spans="1:68" ht="14.1" customHeight="1">
      <c r="A30" s="187"/>
      <c r="B30" s="194" t="s">
        <v>109</v>
      </c>
      <c r="C30" s="195"/>
      <c r="D30" s="342">
        <v>5</v>
      </c>
      <c r="E30" s="343"/>
      <c r="F30" s="343"/>
      <c r="G30" s="344"/>
      <c r="H30" s="315">
        <v>6</v>
      </c>
      <c r="I30" s="316"/>
      <c r="J30" s="316"/>
      <c r="K30" s="317"/>
      <c r="L30" s="345">
        <v>0</v>
      </c>
      <c r="M30" s="346"/>
      <c r="N30" s="346"/>
      <c r="O30" s="347"/>
      <c r="P30" s="342">
        <v>1</v>
      </c>
      <c r="Q30" s="343"/>
      <c r="R30" s="343"/>
      <c r="S30" s="344"/>
      <c r="T30" s="315">
        <v>2</v>
      </c>
      <c r="U30" s="316"/>
      <c r="V30" s="316"/>
      <c r="W30" s="318"/>
      <c r="X30" s="114"/>
      <c r="Y30" s="114"/>
      <c r="Z30" s="183"/>
      <c r="AA30" s="183"/>
    </row>
    <row r="31" spans="1:68" ht="14.1" customHeight="1">
      <c r="A31" s="187"/>
      <c r="B31" s="185" t="s">
        <v>99</v>
      </c>
      <c r="C31" s="186"/>
      <c r="D31" s="342">
        <v>0</v>
      </c>
      <c r="E31" s="343"/>
      <c r="F31" s="343"/>
      <c r="G31" s="344"/>
      <c r="H31" s="315">
        <v>0</v>
      </c>
      <c r="I31" s="316"/>
      <c r="J31" s="316"/>
      <c r="K31" s="317"/>
      <c r="L31" s="345">
        <v>0</v>
      </c>
      <c r="M31" s="346"/>
      <c r="N31" s="346"/>
      <c r="O31" s="347"/>
      <c r="P31" s="342">
        <v>0</v>
      </c>
      <c r="Q31" s="343"/>
      <c r="R31" s="343"/>
      <c r="S31" s="344"/>
      <c r="T31" s="315">
        <v>0</v>
      </c>
      <c r="U31" s="316"/>
      <c r="V31" s="316"/>
      <c r="W31" s="318"/>
      <c r="Z31" s="183"/>
      <c r="AA31" s="183"/>
      <c r="BP31" s="105"/>
    </row>
    <row r="32" spans="1:68" ht="14.1" customHeight="1">
      <c r="A32" s="187"/>
      <c r="B32" s="185" t="s">
        <v>100</v>
      </c>
      <c r="C32" s="186"/>
      <c r="D32" s="342">
        <v>1</v>
      </c>
      <c r="E32" s="343"/>
      <c r="F32" s="343"/>
      <c r="G32" s="344"/>
      <c r="H32" s="315">
        <v>0</v>
      </c>
      <c r="I32" s="316"/>
      <c r="J32" s="316"/>
      <c r="K32" s="317"/>
      <c r="L32" s="345">
        <v>0</v>
      </c>
      <c r="M32" s="346"/>
      <c r="N32" s="346"/>
      <c r="O32" s="347"/>
      <c r="P32" s="342">
        <v>1</v>
      </c>
      <c r="Q32" s="343"/>
      <c r="R32" s="343"/>
      <c r="S32" s="344"/>
      <c r="T32" s="315">
        <v>0</v>
      </c>
      <c r="U32" s="316"/>
      <c r="V32" s="316"/>
      <c r="W32" s="318"/>
      <c r="Z32" s="183"/>
      <c r="AA32" s="183"/>
    </row>
    <row r="33" spans="1:69" ht="14.1" customHeight="1">
      <c r="A33" s="187"/>
      <c r="B33" s="185" t="s">
        <v>98</v>
      </c>
      <c r="C33" s="186"/>
      <c r="D33" s="342">
        <v>1</v>
      </c>
      <c r="E33" s="343"/>
      <c r="F33" s="343"/>
      <c r="G33" s="344"/>
      <c r="H33" s="315">
        <v>1</v>
      </c>
      <c r="I33" s="316"/>
      <c r="J33" s="316"/>
      <c r="K33" s="317"/>
      <c r="L33" s="345">
        <v>0</v>
      </c>
      <c r="M33" s="346"/>
      <c r="N33" s="346"/>
      <c r="O33" s="347"/>
      <c r="P33" s="342">
        <v>0</v>
      </c>
      <c r="Q33" s="343"/>
      <c r="R33" s="343"/>
      <c r="S33" s="344"/>
      <c r="T33" s="315">
        <v>0</v>
      </c>
      <c r="U33" s="316"/>
      <c r="V33" s="316"/>
      <c r="W33" s="318"/>
      <c r="X33" s="25"/>
      <c r="Y33" s="25"/>
      <c r="Z33" s="183"/>
      <c r="AA33" s="183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112"/>
      <c r="BJ33" s="112"/>
      <c r="BK33" s="112"/>
      <c r="BL33" s="112"/>
      <c r="BM33" s="112"/>
      <c r="BN33" s="112"/>
      <c r="BO33" s="112"/>
      <c r="BP33" s="112"/>
      <c r="BQ33" s="25"/>
    </row>
    <row r="34" spans="1:69" ht="14.1" customHeight="1">
      <c r="A34" s="196"/>
      <c r="B34" s="197" t="s">
        <v>3</v>
      </c>
      <c r="C34" s="198"/>
      <c r="D34" s="320">
        <f>SUM(D30:D33)</f>
        <v>7</v>
      </c>
      <c r="E34" s="321"/>
      <c r="F34" s="321"/>
      <c r="G34" s="322"/>
      <c r="H34" s="320">
        <f>SUM(H30:H33)</f>
        <v>7</v>
      </c>
      <c r="I34" s="321"/>
      <c r="J34" s="321"/>
      <c r="K34" s="322"/>
      <c r="L34" s="320">
        <f>SUM(L30:L33)</f>
        <v>0</v>
      </c>
      <c r="M34" s="321"/>
      <c r="N34" s="321"/>
      <c r="O34" s="322"/>
      <c r="P34" s="320">
        <f>SUM(P30:P33)</f>
        <v>2</v>
      </c>
      <c r="Q34" s="321"/>
      <c r="R34" s="321"/>
      <c r="S34" s="322"/>
      <c r="T34" s="320">
        <f>SUM(T30:T33)</f>
        <v>2</v>
      </c>
      <c r="U34" s="321"/>
      <c r="V34" s="321"/>
      <c r="W34" s="355"/>
      <c r="X34" s="25"/>
      <c r="Y34" s="25"/>
      <c r="Z34" s="183"/>
      <c r="AA34" s="183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112"/>
      <c r="BJ34" s="112"/>
      <c r="BK34" s="112"/>
      <c r="BL34" s="112"/>
      <c r="BM34" s="112"/>
      <c r="BN34" s="112"/>
      <c r="BO34" s="112"/>
      <c r="BP34" s="112"/>
    </row>
    <row r="35" spans="1:69" ht="12" customHeight="1">
      <c r="B35" s="131"/>
      <c r="C35" s="131"/>
      <c r="D35" s="23"/>
      <c r="E35" s="24"/>
      <c r="F35" s="24"/>
      <c r="G35" s="22"/>
      <c r="H35" s="23"/>
      <c r="I35" s="24"/>
      <c r="J35" s="24"/>
      <c r="K35" s="22"/>
      <c r="L35" s="23"/>
      <c r="M35" s="24"/>
      <c r="N35" s="24"/>
      <c r="O35" s="22"/>
      <c r="P35" s="23"/>
      <c r="Q35" s="24"/>
      <c r="R35" s="24"/>
      <c r="S35" s="22"/>
      <c r="T35" s="23"/>
      <c r="U35" s="24"/>
      <c r="V35" s="24"/>
      <c r="W35" s="22"/>
      <c r="X35" s="25"/>
      <c r="Y35" s="25"/>
      <c r="Z35" s="183"/>
      <c r="AA35" s="183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112"/>
      <c r="BJ35" s="112"/>
      <c r="BK35" s="112"/>
      <c r="BL35" s="112"/>
      <c r="BM35" s="112"/>
      <c r="BN35" s="112"/>
      <c r="BO35" s="112"/>
      <c r="BP35" s="112"/>
    </row>
    <row r="36" spans="1:69" ht="14.1" customHeight="1">
      <c r="B36" s="199" t="s">
        <v>110</v>
      </c>
      <c r="C36" s="131"/>
      <c r="D36" s="23"/>
      <c r="E36" s="24"/>
      <c r="F36" s="24"/>
      <c r="G36" s="22"/>
      <c r="H36" s="23"/>
      <c r="I36" s="24"/>
      <c r="J36" s="24"/>
      <c r="K36" s="22"/>
      <c r="L36" s="23"/>
      <c r="M36" s="24"/>
      <c r="N36" s="24"/>
      <c r="O36" s="22"/>
      <c r="P36" s="23"/>
      <c r="Q36" s="24"/>
      <c r="R36" s="24"/>
      <c r="S36" s="22"/>
      <c r="T36" s="23"/>
      <c r="U36" s="24"/>
      <c r="V36" s="24"/>
      <c r="W36" s="22"/>
      <c r="X36" s="25"/>
      <c r="Y36" s="25"/>
      <c r="Z36" s="183"/>
      <c r="AA36" s="183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112"/>
      <c r="BJ36" s="112"/>
      <c r="BK36" s="112"/>
      <c r="BL36" s="112"/>
      <c r="BM36" s="112"/>
      <c r="BN36" s="112"/>
      <c r="BO36" s="112"/>
      <c r="BP36" s="112"/>
    </row>
    <row r="37" spans="1:69" ht="14.1" customHeight="1">
      <c r="A37" s="179"/>
      <c r="B37" s="180" t="s">
        <v>7</v>
      </c>
      <c r="C37" s="181"/>
      <c r="D37" s="332" t="s">
        <v>271</v>
      </c>
      <c r="E37" s="333"/>
      <c r="F37" s="333"/>
      <c r="G37" s="334"/>
      <c r="H37" s="332" t="s">
        <v>272</v>
      </c>
      <c r="I37" s="333"/>
      <c r="J37" s="333"/>
      <c r="K37" s="334"/>
      <c r="L37" s="332" t="s">
        <v>346</v>
      </c>
      <c r="M37" s="333"/>
      <c r="N37" s="333"/>
      <c r="O37" s="334"/>
      <c r="P37" s="332" t="s">
        <v>347</v>
      </c>
      <c r="Q37" s="333"/>
      <c r="R37" s="333"/>
      <c r="S37" s="334"/>
      <c r="T37" s="332" t="s">
        <v>342</v>
      </c>
      <c r="U37" s="333"/>
      <c r="V37" s="333"/>
      <c r="W37" s="335"/>
      <c r="X37" s="25"/>
      <c r="Y37" s="25"/>
      <c r="Z37" s="183"/>
      <c r="AA37" s="183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112"/>
      <c r="BJ37" s="112"/>
      <c r="BK37" s="112"/>
      <c r="BL37" s="112"/>
      <c r="BM37" s="112"/>
      <c r="BN37" s="112"/>
      <c r="BO37" s="112"/>
      <c r="BP37" s="112"/>
    </row>
    <row r="38" spans="1:69" ht="14.1" customHeight="1">
      <c r="A38" s="196"/>
      <c r="B38" s="197" t="s">
        <v>111</v>
      </c>
      <c r="C38" s="197"/>
      <c r="D38" s="351">
        <v>1</v>
      </c>
      <c r="E38" s="352"/>
      <c r="F38" s="352"/>
      <c r="G38" s="353"/>
      <c r="H38" s="351">
        <v>2</v>
      </c>
      <c r="I38" s="352"/>
      <c r="J38" s="352"/>
      <c r="K38" s="353"/>
      <c r="L38" s="351">
        <v>0</v>
      </c>
      <c r="M38" s="352"/>
      <c r="N38" s="352"/>
      <c r="O38" s="353"/>
      <c r="P38" s="351">
        <v>1</v>
      </c>
      <c r="Q38" s="352"/>
      <c r="R38" s="352"/>
      <c r="S38" s="353"/>
      <c r="T38" s="351">
        <v>1</v>
      </c>
      <c r="U38" s="352"/>
      <c r="V38" s="352"/>
      <c r="W38" s="354"/>
      <c r="X38" s="25"/>
      <c r="Y38" s="25"/>
      <c r="Z38" s="183"/>
      <c r="AA38" s="183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112"/>
      <c r="BJ38" s="112"/>
      <c r="BK38" s="112"/>
      <c r="BL38" s="112"/>
      <c r="BM38" s="112"/>
      <c r="BN38" s="112"/>
      <c r="BO38" s="112"/>
      <c r="BP38" s="112"/>
    </row>
    <row r="39" spans="1:69" ht="12" customHeight="1">
      <c r="B39" s="131"/>
      <c r="C39" s="131"/>
      <c r="D39" s="23"/>
      <c r="E39" s="24"/>
      <c r="F39" s="24"/>
      <c r="G39" s="22"/>
      <c r="H39" s="23"/>
      <c r="I39" s="24"/>
      <c r="J39" s="24"/>
      <c r="K39" s="22"/>
      <c r="L39" s="23"/>
      <c r="M39" s="24"/>
      <c r="N39" s="24"/>
      <c r="O39" s="22"/>
      <c r="P39" s="23"/>
      <c r="Q39" s="24"/>
      <c r="R39" s="24"/>
      <c r="S39" s="22"/>
      <c r="T39" s="23"/>
      <c r="U39" s="24"/>
      <c r="V39" s="24"/>
      <c r="W39" s="22"/>
      <c r="X39" s="25"/>
      <c r="Y39" s="25"/>
      <c r="Z39" s="183"/>
      <c r="AA39" s="183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112"/>
      <c r="BJ39" s="112"/>
      <c r="BK39" s="112"/>
      <c r="BL39" s="112"/>
      <c r="BM39" s="112"/>
      <c r="BN39" s="112"/>
      <c r="BO39" s="112"/>
      <c r="BP39" s="112"/>
    </row>
    <row r="40" spans="1:69" ht="14.1" customHeight="1">
      <c r="B40" s="199" t="s">
        <v>112</v>
      </c>
      <c r="C40" s="131"/>
      <c r="D40" s="23"/>
      <c r="E40" s="24"/>
      <c r="F40" s="24"/>
      <c r="G40" s="22"/>
      <c r="H40" s="23"/>
      <c r="I40" s="24"/>
      <c r="J40" s="24"/>
      <c r="K40" s="22"/>
      <c r="L40" s="23"/>
      <c r="M40" s="24"/>
      <c r="N40" s="24"/>
      <c r="O40" s="22"/>
      <c r="P40" s="23"/>
      <c r="Q40" s="24"/>
      <c r="R40" s="24"/>
      <c r="S40" s="22"/>
      <c r="T40" s="23"/>
      <c r="U40" s="24"/>
      <c r="V40" s="24"/>
      <c r="W40" s="22"/>
      <c r="X40" s="25"/>
      <c r="Y40" s="25"/>
      <c r="Z40" s="183"/>
      <c r="AA40" s="183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112"/>
      <c r="BJ40" s="112"/>
      <c r="BK40" s="112"/>
      <c r="BL40" s="112"/>
      <c r="BM40" s="112"/>
      <c r="BN40" s="112"/>
      <c r="BO40" s="112"/>
      <c r="BP40" s="112"/>
    </row>
    <row r="41" spans="1:69" ht="14.1" customHeight="1">
      <c r="A41" s="179"/>
      <c r="B41" s="180" t="s">
        <v>7</v>
      </c>
      <c r="C41" s="181"/>
      <c r="D41" s="332" t="s">
        <v>271</v>
      </c>
      <c r="E41" s="333"/>
      <c r="F41" s="333"/>
      <c r="G41" s="334"/>
      <c r="H41" s="332" t="s">
        <v>272</v>
      </c>
      <c r="I41" s="333"/>
      <c r="J41" s="333"/>
      <c r="K41" s="334"/>
      <c r="L41" s="332" t="s">
        <v>346</v>
      </c>
      <c r="M41" s="333"/>
      <c r="N41" s="333"/>
      <c r="O41" s="334"/>
      <c r="P41" s="332" t="s">
        <v>347</v>
      </c>
      <c r="Q41" s="333"/>
      <c r="R41" s="333"/>
      <c r="S41" s="334"/>
      <c r="T41" s="332" t="s">
        <v>342</v>
      </c>
      <c r="U41" s="333"/>
      <c r="V41" s="333"/>
      <c r="W41" s="335"/>
      <c r="X41" s="25"/>
      <c r="Y41" s="25"/>
      <c r="Z41" s="183"/>
      <c r="AA41" s="183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112"/>
      <c r="BJ41" s="112"/>
      <c r="BK41" s="112"/>
      <c r="BL41" s="112"/>
      <c r="BM41" s="112"/>
      <c r="BN41" s="112"/>
      <c r="BO41" s="112"/>
      <c r="BP41" s="112"/>
    </row>
    <row r="42" spans="1:69" ht="14.1" customHeight="1">
      <c r="A42" s="200"/>
      <c r="B42" s="201" t="s">
        <v>113</v>
      </c>
      <c r="C42" s="202"/>
      <c r="D42" s="312">
        <v>1</v>
      </c>
      <c r="E42" s="313"/>
      <c r="F42" s="313"/>
      <c r="G42" s="314"/>
      <c r="H42" s="312">
        <v>2</v>
      </c>
      <c r="I42" s="313"/>
      <c r="J42" s="313"/>
      <c r="K42" s="314"/>
      <c r="L42" s="348">
        <v>0</v>
      </c>
      <c r="M42" s="349"/>
      <c r="N42" s="349"/>
      <c r="O42" s="350"/>
      <c r="P42" s="312">
        <v>3</v>
      </c>
      <c r="Q42" s="313"/>
      <c r="R42" s="313"/>
      <c r="S42" s="314"/>
      <c r="T42" s="312">
        <v>0</v>
      </c>
      <c r="U42" s="313"/>
      <c r="V42" s="313"/>
      <c r="W42" s="319"/>
      <c r="X42" s="114"/>
      <c r="Y42" s="114"/>
      <c r="Z42" s="183"/>
      <c r="AA42" s="183"/>
    </row>
    <row r="43" spans="1:69" ht="14.1" customHeight="1">
      <c r="A43" s="200"/>
      <c r="B43" s="201" t="s">
        <v>348</v>
      </c>
      <c r="C43" s="202"/>
      <c r="D43" s="326"/>
      <c r="E43" s="327"/>
      <c r="F43" s="327"/>
      <c r="G43" s="328"/>
      <c r="H43" s="326"/>
      <c r="I43" s="327"/>
      <c r="J43" s="327"/>
      <c r="K43" s="328"/>
      <c r="L43" s="329">
        <v>0</v>
      </c>
      <c r="M43" s="330"/>
      <c r="N43" s="330"/>
      <c r="O43" s="331"/>
      <c r="P43" s="312">
        <v>4</v>
      </c>
      <c r="Q43" s="313"/>
      <c r="R43" s="313"/>
      <c r="S43" s="314"/>
      <c r="T43" s="312">
        <v>8</v>
      </c>
      <c r="U43" s="313"/>
      <c r="V43" s="313"/>
      <c r="W43" s="319"/>
      <c r="X43" s="114"/>
      <c r="Y43" s="114"/>
      <c r="Z43" s="183"/>
      <c r="AA43" s="183"/>
    </row>
    <row r="44" spans="1:69" ht="14.1" customHeight="1">
      <c r="A44" s="200"/>
      <c r="B44" s="201" t="s">
        <v>349</v>
      </c>
      <c r="C44" s="202"/>
      <c r="D44" s="326"/>
      <c r="E44" s="327"/>
      <c r="F44" s="327"/>
      <c r="G44" s="328"/>
      <c r="H44" s="326"/>
      <c r="I44" s="327"/>
      <c r="J44" s="327"/>
      <c r="K44" s="328"/>
      <c r="L44" s="329">
        <v>1</v>
      </c>
      <c r="M44" s="330"/>
      <c r="N44" s="330"/>
      <c r="O44" s="331"/>
      <c r="P44" s="312">
        <v>0</v>
      </c>
      <c r="Q44" s="313"/>
      <c r="R44" s="313"/>
      <c r="S44" s="314"/>
      <c r="T44" s="312">
        <v>0</v>
      </c>
      <c r="U44" s="313"/>
      <c r="V44" s="313"/>
      <c r="W44" s="319"/>
      <c r="X44" s="114"/>
      <c r="Y44" s="114"/>
      <c r="Z44" s="183"/>
      <c r="AA44" s="183"/>
    </row>
    <row r="45" spans="1:69" ht="14.1" customHeight="1">
      <c r="A45" s="200"/>
      <c r="B45" s="201" t="s">
        <v>350</v>
      </c>
      <c r="C45" s="202"/>
      <c r="D45" s="326"/>
      <c r="E45" s="327"/>
      <c r="F45" s="327"/>
      <c r="G45" s="328"/>
      <c r="H45" s="326"/>
      <c r="I45" s="327"/>
      <c r="J45" s="327"/>
      <c r="K45" s="328"/>
      <c r="L45" s="329">
        <v>1</v>
      </c>
      <c r="M45" s="330"/>
      <c r="N45" s="330"/>
      <c r="O45" s="331"/>
      <c r="P45" s="312">
        <v>1</v>
      </c>
      <c r="Q45" s="313"/>
      <c r="R45" s="313"/>
      <c r="S45" s="314"/>
      <c r="T45" s="312">
        <v>1</v>
      </c>
      <c r="U45" s="313"/>
      <c r="V45" s="313"/>
      <c r="W45" s="319"/>
      <c r="X45" s="114"/>
      <c r="Y45" s="114"/>
      <c r="Z45" s="183"/>
      <c r="AA45" s="183"/>
    </row>
    <row r="46" spans="1:69" ht="12" customHeight="1">
      <c r="D46" s="131"/>
      <c r="E46" s="131"/>
      <c r="J46" s="70"/>
      <c r="L46" s="68"/>
      <c r="N46" s="70"/>
      <c r="P46" s="68"/>
      <c r="Q46" s="25"/>
      <c r="R46" s="22"/>
      <c r="S46" s="25"/>
      <c r="T46" s="25"/>
      <c r="U46" s="25"/>
      <c r="V46" s="22"/>
      <c r="W46" s="25"/>
      <c r="X46" s="25"/>
      <c r="Y46" s="25"/>
      <c r="Z46" s="183"/>
      <c r="AA46" s="183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112"/>
      <c r="BJ46" s="112"/>
      <c r="BK46" s="112"/>
      <c r="BL46" s="112"/>
      <c r="BM46" s="112"/>
      <c r="BN46" s="112"/>
      <c r="BO46" s="112"/>
      <c r="BP46" s="112"/>
    </row>
    <row r="47" spans="1:69" ht="14.1" customHeight="1">
      <c r="B47" s="103" t="s">
        <v>46</v>
      </c>
      <c r="D47" s="131"/>
      <c r="E47" s="131"/>
      <c r="J47" s="70"/>
      <c r="L47" s="68"/>
      <c r="N47" s="24"/>
      <c r="P47" s="68"/>
      <c r="Q47" s="25"/>
      <c r="R47" s="22"/>
      <c r="S47" s="25"/>
      <c r="T47" s="25"/>
      <c r="U47" s="25"/>
      <c r="V47" s="22"/>
      <c r="W47" s="71" t="s">
        <v>266</v>
      </c>
      <c r="X47" s="25"/>
      <c r="Y47" s="25"/>
      <c r="Z47" s="183"/>
      <c r="AA47" s="183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112"/>
      <c r="BJ47" s="112"/>
      <c r="BK47" s="112"/>
      <c r="BL47" s="112"/>
      <c r="BM47" s="112"/>
      <c r="BN47" s="112"/>
      <c r="BO47" s="112"/>
      <c r="BP47" s="112"/>
    </row>
    <row r="48" spans="1:69" ht="14.1" customHeight="1">
      <c r="A48" s="179"/>
      <c r="B48" s="180" t="s">
        <v>89</v>
      </c>
      <c r="C48" s="181"/>
      <c r="D48" s="332" t="s">
        <v>271</v>
      </c>
      <c r="E48" s="333"/>
      <c r="F48" s="333"/>
      <c r="G48" s="334"/>
      <c r="H48" s="332" t="s">
        <v>272</v>
      </c>
      <c r="I48" s="333"/>
      <c r="J48" s="333"/>
      <c r="K48" s="334"/>
      <c r="L48" s="332" t="s">
        <v>346</v>
      </c>
      <c r="M48" s="333"/>
      <c r="N48" s="333"/>
      <c r="O48" s="334"/>
      <c r="P48" s="332" t="s">
        <v>347</v>
      </c>
      <c r="Q48" s="333"/>
      <c r="R48" s="333"/>
      <c r="S48" s="334"/>
      <c r="T48" s="332" t="s">
        <v>342</v>
      </c>
      <c r="U48" s="333"/>
      <c r="V48" s="333"/>
      <c r="W48" s="335"/>
      <c r="Z48" s="183"/>
      <c r="AA48" s="183"/>
      <c r="BP48" s="105"/>
    </row>
    <row r="49" spans="1:68" ht="14.1" customHeight="1">
      <c r="A49" s="187"/>
      <c r="B49" s="185" t="s">
        <v>114</v>
      </c>
      <c r="C49" s="186"/>
      <c r="D49" s="315">
        <v>10</v>
      </c>
      <c r="E49" s="316"/>
      <c r="F49" s="316"/>
      <c r="G49" s="317"/>
      <c r="H49" s="342">
        <v>3</v>
      </c>
      <c r="I49" s="343"/>
      <c r="J49" s="343"/>
      <c r="K49" s="344"/>
      <c r="L49" s="315">
        <v>3</v>
      </c>
      <c r="M49" s="316"/>
      <c r="N49" s="316"/>
      <c r="O49" s="317"/>
      <c r="P49" s="315">
        <v>11</v>
      </c>
      <c r="Q49" s="316"/>
      <c r="R49" s="316"/>
      <c r="S49" s="317"/>
      <c r="T49" s="315">
        <v>6</v>
      </c>
      <c r="U49" s="316"/>
      <c r="V49" s="316"/>
      <c r="W49" s="318"/>
      <c r="X49" s="114"/>
      <c r="Y49" s="114"/>
      <c r="Z49" s="183"/>
      <c r="AA49" s="183"/>
    </row>
    <row r="50" spans="1:68" ht="14.1" customHeight="1">
      <c r="A50" s="187"/>
      <c r="B50" s="185" t="s">
        <v>115</v>
      </c>
      <c r="C50" s="186"/>
      <c r="D50" s="345">
        <v>7</v>
      </c>
      <c r="E50" s="346"/>
      <c r="F50" s="346"/>
      <c r="G50" s="347"/>
      <c r="H50" s="342">
        <v>11</v>
      </c>
      <c r="I50" s="343"/>
      <c r="J50" s="343"/>
      <c r="K50" s="344"/>
      <c r="L50" s="315">
        <v>6</v>
      </c>
      <c r="M50" s="316"/>
      <c r="N50" s="316"/>
      <c r="O50" s="317"/>
      <c r="P50" s="315">
        <v>5</v>
      </c>
      <c r="Q50" s="316"/>
      <c r="R50" s="316"/>
      <c r="S50" s="317"/>
      <c r="T50" s="315">
        <v>8</v>
      </c>
      <c r="U50" s="316"/>
      <c r="V50" s="316"/>
      <c r="W50" s="318"/>
      <c r="X50" s="114"/>
      <c r="Y50" s="114"/>
      <c r="Z50" s="183"/>
      <c r="AA50" s="183"/>
    </row>
    <row r="51" spans="1:68" ht="14.1" customHeight="1">
      <c r="A51" s="203"/>
      <c r="B51" s="204" t="s">
        <v>351</v>
      </c>
      <c r="C51" s="205"/>
      <c r="D51" s="336"/>
      <c r="E51" s="337"/>
      <c r="F51" s="337"/>
      <c r="G51" s="338"/>
      <c r="H51" s="339"/>
      <c r="I51" s="340"/>
      <c r="J51" s="340"/>
      <c r="K51" s="341"/>
      <c r="L51" s="315">
        <v>0</v>
      </c>
      <c r="M51" s="316"/>
      <c r="N51" s="316"/>
      <c r="O51" s="317"/>
      <c r="P51" s="315">
        <v>0</v>
      </c>
      <c r="Q51" s="316"/>
      <c r="R51" s="316"/>
      <c r="S51" s="317"/>
      <c r="T51" s="315">
        <v>1</v>
      </c>
      <c r="U51" s="316"/>
      <c r="V51" s="316"/>
      <c r="W51" s="318"/>
      <c r="X51" s="114"/>
      <c r="Y51" s="114"/>
      <c r="Z51" s="183"/>
      <c r="AA51" s="183"/>
    </row>
    <row r="52" spans="1:68" ht="14.1" customHeight="1">
      <c r="A52" s="190"/>
      <c r="B52" s="191" t="s">
        <v>3</v>
      </c>
      <c r="C52" s="192"/>
      <c r="D52" s="320">
        <f>SUM(D49:G50)</f>
        <v>17</v>
      </c>
      <c r="E52" s="321"/>
      <c r="F52" s="321"/>
      <c r="G52" s="322"/>
      <c r="H52" s="320">
        <f>SUM(H49:K50)</f>
        <v>14</v>
      </c>
      <c r="I52" s="321"/>
      <c r="J52" s="321"/>
      <c r="K52" s="322"/>
      <c r="L52" s="320">
        <f>SUM(L49:O50)</f>
        <v>9</v>
      </c>
      <c r="M52" s="321"/>
      <c r="N52" s="321"/>
      <c r="O52" s="322"/>
      <c r="P52" s="320">
        <f>SUM(P49:S50)</f>
        <v>16</v>
      </c>
      <c r="Q52" s="321"/>
      <c r="R52" s="321"/>
      <c r="S52" s="322"/>
      <c r="T52" s="320">
        <f>SUM(T49:W50)</f>
        <v>14</v>
      </c>
      <c r="U52" s="321"/>
      <c r="V52" s="321"/>
      <c r="W52" s="322"/>
      <c r="X52" s="114"/>
      <c r="Y52" s="114"/>
      <c r="Z52" s="183"/>
      <c r="AA52" s="183"/>
    </row>
    <row r="53" spans="1:68" ht="12" customHeight="1">
      <c r="A53" s="26"/>
      <c r="B53" s="27"/>
      <c r="C53" s="27"/>
      <c r="D53" s="28"/>
      <c r="E53" s="29"/>
      <c r="F53" s="29"/>
      <c r="G53" s="30"/>
      <c r="H53" s="28"/>
      <c r="I53" s="29"/>
      <c r="J53" s="29"/>
      <c r="K53" s="30"/>
      <c r="L53" s="31"/>
      <c r="M53" s="29"/>
      <c r="N53" s="29"/>
      <c r="O53" s="30"/>
      <c r="P53" s="28"/>
      <c r="Q53" s="29"/>
      <c r="R53" s="29"/>
      <c r="S53" s="30"/>
      <c r="T53" s="28"/>
      <c r="U53" s="29"/>
      <c r="V53" s="29"/>
      <c r="W53" s="30"/>
      <c r="X53" s="114"/>
      <c r="Y53" s="114"/>
      <c r="Z53" s="183"/>
      <c r="AA53" s="183"/>
    </row>
    <row r="54" spans="1:68" ht="14.1" customHeight="1">
      <c r="A54" s="200"/>
      <c r="B54" s="201" t="s">
        <v>116</v>
      </c>
      <c r="C54" s="201"/>
      <c r="D54" s="312">
        <v>3</v>
      </c>
      <c r="E54" s="313"/>
      <c r="F54" s="313"/>
      <c r="G54" s="314"/>
      <c r="H54" s="312">
        <v>8</v>
      </c>
      <c r="I54" s="313"/>
      <c r="J54" s="313"/>
      <c r="K54" s="314"/>
      <c r="L54" s="312">
        <v>3</v>
      </c>
      <c r="M54" s="313"/>
      <c r="N54" s="313"/>
      <c r="O54" s="314"/>
      <c r="P54" s="312">
        <v>4</v>
      </c>
      <c r="Q54" s="313"/>
      <c r="R54" s="313"/>
      <c r="S54" s="314"/>
      <c r="T54" s="312">
        <v>0</v>
      </c>
      <c r="U54" s="313"/>
      <c r="V54" s="313"/>
      <c r="W54" s="319"/>
      <c r="X54" s="114"/>
      <c r="Y54" s="114"/>
      <c r="Z54" s="183"/>
      <c r="AA54" s="183"/>
      <c r="BP54" s="105"/>
    </row>
    <row r="55" spans="1:68" ht="12" customHeight="1">
      <c r="B55" s="206"/>
      <c r="C55" s="206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14"/>
      <c r="Y55" s="114"/>
      <c r="Z55" s="183"/>
      <c r="AA55" s="183"/>
      <c r="BP55" s="105"/>
    </row>
    <row r="56" spans="1:68" ht="14.1" customHeight="1">
      <c r="A56" s="200"/>
      <c r="B56" s="201" t="s">
        <v>353</v>
      </c>
      <c r="C56" s="201"/>
      <c r="D56" s="323"/>
      <c r="E56" s="324"/>
      <c r="F56" s="324"/>
      <c r="G56" s="325"/>
      <c r="H56" s="326"/>
      <c r="I56" s="327"/>
      <c r="J56" s="327"/>
      <c r="K56" s="328"/>
      <c r="L56" s="312">
        <v>1</v>
      </c>
      <c r="M56" s="313"/>
      <c r="N56" s="313"/>
      <c r="O56" s="314"/>
      <c r="P56" s="312">
        <v>0</v>
      </c>
      <c r="Q56" s="313"/>
      <c r="R56" s="313"/>
      <c r="S56" s="314"/>
      <c r="T56" s="312">
        <v>2</v>
      </c>
      <c r="U56" s="313"/>
      <c r="V56" s="313"/>
      <c r="W56" s="319"/>
      <c r="X56" s="114"/>
      <c r="Y56" s="114"/>
      <c r="Z56" s="183"/>
      <c r="AA56" s="183"/>
      <c r="BP56" s="105"/>
    </row>
    <row r="57" spans="1:68" ht="12" customHeight="1">
      <c r="D57" s="72"/>
      <c r="E57" s="75"/>
      <c r="F57" s="76"/>
      <c r="G57" s="75"/>
      <c r="H57" s="75"/>
      <c r="I57" s="75"/>
      <c r="J57" s="76"/>
      <c r="K57" s="77"/>
      <c r="L57" s="72"/>
      <c r="M57" s="73"/>
      <c r="N57" s="74"/>
      <c r="O57" s="73"/>
      <c r="P57" s="72"/>
      <c r="Q57" s="75"/>
      <c r="R57" s="76"/>
      <c r="S57" s="75"/>
      <c r="T57" s="75"/>
      <c r="U57" s="75"/>
      <c r="V57" s="76"/>
      <c r="W57" s="77"/>
      <c r="Z57" s="183"/>
      <c r="AA57" s="183"/>
    </row>
    <row r="58" spans="1:68" ht="14.1" customHeight="1">
      <c r="A58" s="200"/>
      <c r="B58" s="201" t="s">
        <v>117</v>
      </c>
      <c r="C58" s="201"/>
      <c r="D58" s="312">
        <v>5</v>
      </c>
      <c r="E58" s="313"/>
      <c r="F58" s="313"/>
      <c r="G58" s="314"/>
      <c r="H58" s="312">
        <v>2</v>
      </c>
      <c r="I58" s="313"/>
      <c r="J58" s="313"/>
      <c r="K58" s="314"/>
      <c r="L58" s="312">
        <v>2</v>
      </c>
      <c r="M58" s="313"/>
      <c r="N58" s="313"/>
      <c r="O58" s="314"/>
      <c r="P58" s="312">
        <v>2</v>
      </c>
      <c r="Q58" s="313"/>
      <c r="R58" s="313"/>
      <c r="S58" s="314"/>
      <c r="T58" s="312">
        <v>7</v>
      </c>
      <c r="U58" s="313"/>
      <c r="V58" s="313"/>
      <c r="W58" s="319"/>
      <c r="Z58" s="183"/>
      <c r="AA58" s="183"/>
    </row>
    <row r="59" spans="1:68" ht="12" customHeight="1">
      <c r="B59" s="131"/>
      <c r="C59" s="131"/>
      <c r="D59" s="81"/>
      <c r="E59" s="82"/>
      <c r="F59" s="83"/>
      <c r="G59" s="82"/>
      <c r="H59" s="82"/>
      <c r="I59" s="82"/>
      <c r="J59" s="83"/>
      <c r="K59" s="82"/>
      <c r="L59" s="78"/>
      <c r="M59" s="79"/>
      <c r="N59" s="80"/>
      <c r="O59" s="79"/>
      <c r="P59" s="81"/>
      <c r="Q59" s="82"/>
      <c r="R59" s="83"/>
      <c r="S59" s="82"/>
      <c r="T59" s="82"/>
      <c r="U59" s="82"/>
      <c r="V59" s="83"/>
      <c r="W59" s="82"/>
      <c r="X59" s="25"/>
      <c r="Y59" s="25"/>
      <c r="Z59" s="183"/>
      <c r="AA59" s="183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112"/>
      <c r="BK59" s="112"/>
      <c r="BL59" s="112"/>
      <c r="BM59" s="112"/>
      <c r="BN59" s="112"/>
      <c r="BO59" s="112"/>
      <c r="BP59" s="112"/>
    </row>
    <row r="60" spans="1:68" ht="14.1" customHeight="1">
      <c r="A60" s="200"/>
      <c r="B60" s="201" t="s">
        <v>118</v>
      </c>
      <c r="C60" s="201"/>
      <c r="D60" s="312">
        <f t="shared" ref="D60" si="0">SUM(D26+D34+D38+D42+D52+D54+D58+D56)</f>
        <v>440</v>
      </c>
      <c r="E60" s="313"/>
      <c r="F60" s="313"/>
      <c r="G60" s="319"/>
      <c r="H60" s="312">
        <f>SUM(H26+H34+H38+H42+H52+H54+H58+H56)</f>
        <v>449</v>
      </c>
      <c r="I60" s="313"/>
      <c r="J60" s="313"/>
      <c r="K60" s="319"/>
      <c r="L60" s="312">
        <f>SUM(L26+L34+L38+L42+L52+L54+L58+L56+L43+L44+L45)</f>
        <v>444</v>
      </c>
      <c r="M60" s="313"/>
      <c r="N60" s="313"/>
      <c r="O60" s="319"/>
      <c r="P60" s="312">
        <f t="shared" ref="P60" si="1">SUM(P26+P34+P38+P42+P52+P54+P58+P56+P43+P44+P45)</f>
        <v>465</v>
      </c>
      <c r="Q60" s="313"/>
      <c r="R60" s="313"/>
      <c r="S60" s="319"/>
      <c r="T60" s="312">
        <f>SUM(T26+T34+T38+T42+T52+T54+T58+T56+T43+T44+T45)</f>
        <v>409</v>
      </c>
      <c r="U60" s="313"/>
      <c r="V60" s="313"/>
      <c r="W60" s="319"/>
      <c r="X60" s="25"/>
      <c r="Y60" s="25"/>
      <c r="Z60" s="183"/>
      <c r="AA60" s="183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112"/>
      <c r="BK60" s="112"/>
      <c r="BL60" s="112"/>
      <c r="BM60" s="112"/>
      <c r="BN60" s="112"/>
      <c r="BO60" s="112"/>
      <c r="BP60" s="112"/>
    </row>
    <row r="61" spans="1:68" ht="14.1" customHeight="1">
      <c r="C61" s="131"/>
      <c r="D61" s="23"/>
      <c r="E61" s="24"/>
      <c r="F61" s="24"/>
      <c r="G61" s="22"/>
      <c r="H61" s="23"/>
      <c r="I61" s="24"/>
      <c r="J61" s="24"/>
      <c r="K61" s="22"/>
      <c r="L61" s="23"/>
      <c r="M61" s="24"/>
      <c r="N61" s="24"/>
      <c r="O61" s="22"/>
      <c r="P61" s="23"/>
      <c r="Q61" s="24"/>
      <c r="R61" s="24"/>
      <c r="S61" s="22"/>
      <c r="T61" s="23"/>
      <c r="U61" s="24"/>
      <c r="V61" s="24"/>
      <c r="W61" s="24" t="s">
        <v>352</v>
      </c>
      <c r="X61" s="25"/>
      <c r="Y61" s="25"/>
      <c r="Z61" s="183"/>
      <c r="AA61" s="183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112"/>
      <c r="BK61" s="112"/>
      <c r="BL61" s="112"/>
      <c r="BM61" s="112"/>
      <c r="BN61" s="112"/>
      <c r="BO61" s="112"/>
      <c r="BP61" s="112"/>
    </row>
    <row r="62" spans="1:68" ht="15.95" customHeight="1">
      <c r="D62" s="131"/>
      <c r="E62" s="131"/>
      <c r="J62" s="70"/>
      <c r="L62" s="70"/>
      <c r="N62" s="84"/>
      <c r="P62" s="68"/>
      <c r="Q62" s="25"/>
      <c r="R62" s="25"/>
      <c r="S62" s="25"/>
      <c r="T62" s="25"/>
      <c r="U62" s="25"/>
      <c r="V62" s="25"/>
      <c r="W62" s="84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112"/>
      <c r="BK62" s="112"/>
      <c r="BL62" s="112"/>
      <c r="BM62" s="112"/>
      <c r="BN62" s="112"/>
      <c r="BO62" s="112"/>
      <c r="BP62" s="112"/>
    </row>
    <row r="63" spans="1:68" ht="16.5" customHeight="1">
      <c r="D63" s="131"/>
      <c r="E63" s="131"/>
      <c r="J63" s="70"/>
      <c r="L63" s="70"/>
      <c r="N63" s="70"/>
      <c r="P63" s="70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112"/>
      <c r="BK63" s="112"/>
      <c r="BL63" s="112"/>
      <c r="BM63" s="112"/>
      <c r="BN63" s="112"/>
      <c r="BO63" s="112"/>
      <c r="BP63" s="112"/>
    </row>
    <row r="64" spans="1:68" ht="16.5" customHeight="1">
      <c r="D64" s="131"/>
      <c r="E64" s="131"/>
      <c r="J64" s="133"/>
      <c r="L64" s="133"/>
      <c r="N64" s="134"/>
      <c r="P64" s="13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112"/>
      <c r="BK64" s="112"/>
      <c r="BL64" s="112"/>
      <c r="BM64" s="112"/>
      <c r="BN64" s="112"/>
      <c r="BO64" s="112"/>
      <c r="BP64" s="112"/>
    </row>
    <row r="65" spans="2:26" ht="16.5" customHeight="1">
      <c r="B65" s="133"/>
      <c r="C65" s="133"/>
      <c r="D65" s="131"/>
      <c r="E65" s="131"/>
      <c r="H65" s="133"/>
      <c r="J65" s="133"/>
      <c r="L65" s="135"/>
      <c r="N65" s="135"/>
      <c r="P65" s="135"/>
      <c r="Q65" s="113"/>
      <c r="R65" s="113"/>
      <c r="S65" s="113"/>
      <c r="T65" s="113"/>
      <c r="U65" s="113"/>
      <c r="V65" s="114"/>
      <c r="W65" s="114"/>
      <c r="X65" s="114"/>
      <c r="Y65" s="114"/>
      <c r="Z65" s="114"/>
    </row>
    <row r="66" spans="2:26" ht="16.5" customHeight="1">
      <c r="D66" s="131"/>
      <c r="E66" s="131"/>
      <c r="J66" s="133"/>
      <c r="L66" s="133"/>
      <c r="N66" s="133"/>
      <c r="P66" s="133"/>
      <c r="Q66" s="114"/>
      <c r="R66" s="114"/>
      <c r="S66" s="114"/>
      <c r="T66" s="114"/>
      <c r="U66" s="114"/>
      <c r="V66" s="114"/>
      <c r="W66" s="114"/>
      <c r="X66" s="114"/>
      <c r="Y66" s="114"/>
      <c r="Z66" s="114"/>
    </row>
  </sheetData>
  <mergeCells count="230">
    <mergeCell ref="D3:G3"/>
    <mergeCell ref="H3:K3"/>
    <mergeCell ref="L3:O3"/>
    <mergeCell ref="P3:S3"/>
    <mergeCell ref="T3:W3"/>
    <mergeCell ref="D4:G4"/>
    <mergeCell ref="H4:K4"/>
    <mergeCell ref="L4:O4"/>
    <mergeCell ref="P4:S4"/>
    <mergeCell ref="T4:W4"/>
    <mergeCell ref="D5:G5"/>
    <mergeCell ref="H5:K5"/>
    <mergeCell ref="L5:O5"/>
    <mergeCell ref="P5:S5"/>
    <mergeCell ref="T5:W5"/>
    <mergeCell ref="D6:G6"/>
    <mergeCell ref="H6:K6"/>
    <mergeCell ref="L6:O6"/>
    <mergeCell ref="P6:S6"/>
    <mergeCell ref="T6:W6"/>
    <mergeCell ref="D7:G7"/>
    <mergeCell ref="H7:K7"/>
    <mergeCell ref="L7:O7"/>
    <mergeCell ref="P7:S7"/>
    <mergeCell ref="T7:W7"/>
    <mergeCell ref="D8:G8"/>
    <mergeCell ref="H8:K8"/>
    <mergeCell ref="L8:O8"/>
    <mergeCell ref="P8:S8"/>
    <mergeCell ref="T8:W8"/>
    <mergeCell ref="D9:G9"/>
    <mergeCell ref="H9:K9"/>
    <mergeCell ref="L9:O9"/>
    <mergeCell ref="P9:S9"/>
    <mergeCell ref="T9:W9"/>
    <mergeCell ref="D10:G10"/>
    <mergeCell ref="H10:K10"/>
    <mergeCell ref="L10:O10"/>
    <mergeCell ref="P10:S10"/>
    <mergeCell ref="T10:W10"/>
    <mergeCell ref="D11:G11"/>
    <mergeCell ref="H11:K11"/>
    <mergeCell ref="L11:O11"/>
    <mergeCell ref="P11:S11"/>
    <mergeCell ref="T11:W11"/>
    <mergeCell ref="D12:G12"/>
    <mergeCell ref="H12:K12"/>
    <mergeCell ref="L12:O12"/>
    <mergeCell ref="P12:S12"/>
    <mergeCell ref="T12:W12"/>
    <mergeCell ref="D13:G13"/>
    <mergeCell ref="H13:K13"/>
    <mergeCell ref="L13:O13"/>
    <mergeCell ref="P13:S13"/>
    <mergeCell ref="T13:W13"/>
    <mergeCell ref="D14:G14"/>
    <mergeCell ref="H14:K14"/>
    <mergeCell ref="L14:O14"/>
    <mergeCell ref="P14:S14"/>
    <mergeCell ref="T14:W14"/>
    <mergeCell ref="D15:G15"/>
    <mergeCell ref="H15:K15"/>
    <mergeCell ref="L15:O15"/>
    <mergeCell ref="P15:S15"/>
    <mergeCell ref="T15:W15"/>
    <mergeCell ref="D16:G16"/>
    <mergeCell ref="H16:K16"/>
    <mergeCell ref="L16:O16"/>
    <mergeCell ref="P16:S16"/>
    <mergeCell ref="T16:W16"/>
    <mergeCell ref="D17:G17"/>
    <mergeCell ref="H17:K17"/>
    <mergeCell ref="L17:O17"/>
    <mergeCell ref="P17:S17"/>
    <mergeCell ref="T17:W17"/>
    <mergeCell ref="D18:G18"/>
    <mergeCell ref="H18:K18"/>
    <mergeCell ref="L18:O18"/>
    <mergeCell ref="P18:S18"/>
    <mergeCell ref="T18:W18"/>
    <mergeCell ref="D19:G19"/>
    <mergeCell ref="H19:K19"/>
    <mergeCell ref="L19:O19"/>
    <mergeCell ref="P19:S19"/>
    <mergeCell ref="T19:W19"/>
    <mergeCell ref="D20:G20"/>
    <mergeCell ref="H20:K20"/>
    <mergeCell ref="L20:O20"/>
    <mergeCell ref="P20:S20"/>
    <mergeCell ref="T20:W20"/>
    <mergeCell ref="D21:G21"/>
    <mergeCell ref="H21:K21"/>
    <mergeCell ref="L21:O21"/>
    <mergeCell ref="P21:S21"/>
    <mergeCell ref="T21:W21"/>
    <mergeCell ref="D22:G22"/>
    <mergeCell ref="H22:K22"/>
    <mergeCell ref="L22:O22"/>
    <mergeCell ref="P22:S22"/>
    <mergeCell ref="T22:W22"/>
    <mergeCell ref="D23:G23"/>
    <mergeCell ref="H23:K23"/>
    <mergeCell ref="L23:O23"/>
    <mergeCell ref="P23:S23"/>
    <mergeCell ref="T23:W23"/>
    <mergeCell ref="D24:G24"/>
    <mergeCell ref="H24:K24"/>
    <mergeCell ref="L24:O24"/>
    <mergeCell ref="P24:S24"/>
    <mergeCell ref="T24:W24"/>
    <mergeCell ref="D25:G25"/>
    <mergeCell ref="H25:K25"/>
    <mergeCell ref="L25:O25"/>
    <mergeCell ref="P25:S25"/>
    <mergeCell ref="T25:W25"/>
    <mergeCell ref="D26:G26"/>
    <mergeCell ref="H26:K26"/>
    <mergeCell ref="L26:O26"/>
    <mergeCell ref="P26:S26"/>
    <mergeCell ref="T26:W26"/>
    <mergeCell ref="D29:G29"/>
    <mergeCell ref="H29:K29"/>
    <mergeCell ref="L29:O29"/>
    <mergeCell ref="P29:S29"/>
    <mergeCell ref="T29:W29"/>
    <mergeCell ref="D30:G30"/>
    <mergeCell ref="H30:K30"/>
    <mergeCell ref="L30:O30"/>
    <mergeCell ref="P30:S30"/>
    <mergeCell ref="T30:W30"/>
    <mergeCell ref="D31:G31"/>
    <mergeCell ref="H31:K31"/>
    <mergeCell ref="L31:O31"/>
    <mergeCell ref="P31:S31"/>
    <mergeCell ref="T31:W31"/>
    <mergeCell ref="D32:G32"/>
    <mergeCell ref="H32:K32"/>
    <mergeCell ref="L32:O32"/>
    <mergeCell ref="P32:S32"/>
    <mergeCell ref="T32:W32"/>
    <mergeCell ref="D33:G33"/>
    <mergeCell ref="H33:K33"/>
    <mergeCell ref="L33:O33"/>
    <mergeCell ref="P33:S33"/>
    <mergeCell ref="T33:W33"/>
    <mergeCell ref="D34:G34"/>
    <mergeCell ref="H34:K34"/>
    <mergeCell ref="L34:O34"/>
    <mergeCell ref="P34:S34"/>
    <mergeCell ref="T34:W34"/>
    <mergeCell ref="D37:G37"/>
    <mergeCell ref="H37:K37"/>
    <mergeCell ref="L37:O37"/>
    <mergeCell ref="P37:S37"/>
    <mergeCell ref="T37:W37"/>
    <mergeCell ref="D38:G38"/>
    <mergeCell ref="H38:K38"/>
    <mergeCell ref="L38:O38"/>
    <mergeCell ref="P38:S38"/>
    <mergeCell ref="T38:W38"/>
    <mergeCell ref="D41:G41"/>
    <mergeCell ref="H41:K41"/>
    <mergeCell ref="L41:O41"/>
    <mergeCell ref="P41:S41"/>
    <mergeCell ref="T41:W41"/>
    <mergeCell ref="D42:G42"/>
    <mergeCell ref="H42:K42"/>
    <mergeCell ref="L42:O42"/>
    <mergeCell ref="P42:S42"/>
    <mergeCell ref="T42:W42"/>
    <mergeCell ref="H50:K50"/>
    <mergeCell ref="L50:O50"/>
    <mergeCell ref="D43:G43"/>
    <mergeCell ref="H43:K43"/>
    <mergeCell ref="L43:O43"/>
    <mergeCell ref="P43:S43"/>
    <mergeCell ref="T43:W43"/>
    <mergeCell ref="D44:G44"/>
    <mergeCell ref="H44:K44"/>
    <mergeCell ref="L44:O44"/>
    <mergeCell ref="P44:S44"/>
    <mergeCell ref="T44:W44"/>
    <mergeCell ref="D58:G58"/>
    <mergeCell ref="H58:K58"/>
    <mergeCell ref="T58:W58"/>
    <mergeCell ref="D45:G45"/>
    <mergeCell ref="H45:K45"/>
    <mergeCell ref="L45:O45"/>
    <mergeCell ref="P45:S45"/>
    <mergeCell ref="T45:W45"/>
    <mergeCell ref="D48:G48"/>
    <mergeCell ref="H48:K48"/>
    <mergeCell ref="L48:O48"/>
    <mergeCell ref="P48:S48"/>
    <mergeCell ref="T48:W48"/>
    <mergeCell ref="D51:G51"/>
    <mergeCell ref="H51:K51"/>
    <mergeCell ref="L51:O51"/>
    <mergeCell ref="P51:S51"/>
    <mergeCell ref="T51:W51"/>
    <mergeCell ref="D49:G49"/>
    <mergeCell ref="H49:K49"/>
    <mergeCell ref="L49:O49"/>
    <mergeCell ref="P49:S49"/>
    <mergeCell ref="T49:W49"/>
    <mergeCell ref="D50:G50"/>
    <mergeCell ref="L58:O58"/>
    <mergeCell ref="P58:S58"/>
    <mergeCell ref="P50:S50"/>
    <mergeCell ref="T50:W50"/>
    <mergeCell ref="D60:G60"/>
    <mergeCell ref="H60:K60"/>
    <mergeCell ref="L60:O60"/>
    <mergeCell ref="P60:S60"/>
    <mergeCell ref="T60:W60"/>
    <mergeCell ref="D52:G52"/>
    <mergeCell ref="H52:K52"/>
    <mergeCell ref="L52:O52"/>
    <mergeCell ref="P52:S52"/>
    <mergeCell ref="T52:W52"/>
    <mergeCell ref="D54:G54"/>
    <mergeCell ref="H54:K54"/>
    <mergeCell ref="L54:O54"/>
    <mergeCell ref="P54:S54"/>
    <mergeCell ref="T54:W54"/>
    <mergeCell ref="D56:G56"/>
    <mergeCell ref="H56:K56"/>
    <mergeCell ref="L56:O56"/>
    <mergeCell ref="P56:S56"/>
    <mergeCell ref="T56:W56"/>
  </mergeCells>
  <phoneticPr fontId="9"/>
  <pageMargins left="0.59055118110236227" right="0.59055118110236227" top="0.59055118110236227" bottom="0.59055118110236227" header="0.31496062992125984" footer="0.31496062992125984"/>
  <pageSetup paperSize="9" scale="95" firstPageNumber="161" orientation="portrait" useFirstPageNumber="1" r:id="rId1"/>
  <headerFooter alignWithMargins="0">
    <oddHeader>&amp;R&amp;10教　　育</oddHeader>
    <oddFooter>&amp;C－&amp;P－</oddFooter>
  </headerFooter>
  <rowBreaks count="1" manualBreakCount="1">
    <brk id="6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153</vt:lpstr>
      <vt:lpstr>154</vt:lpstr>
      <vt:lpstr>155</vt:lpstr>
      <vt:lpstr>156</vt:lpstr>
      <vt:lpstr>157</vt:lpstr>
      <vt:lpstr>158</vt:lpstr>
      <vt:lpstr>159</vt:lpstr>
      <vt:lpstr>160</vt:lpstr>
      <vt:lpstr>161</vt:lpstr>
      <vt:lpstr>162</vt:lpstr>
      <vt:lpstr>163</vt:lpstr>
      <vt:lpstr>164</vt:lpstr>
      <vt:lpstr>'153'!Print_Area</vt:lpstr>
      <vt:lpstr>'154'!Print_Area</vt:lpstr>
      <vt:lpstr>'155'!Print_Area</vt:lpstr>
      <vt:lpstr>'161'!Print_Area</vt:lpstr>
      <vt:lpstr>'163'!Print_Area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S00350</cp:lastModifiedBy>
  <cp:lastPrinted>2019-03-22T06:14:50Z</cp:lastPrinted>
  <dcterms:created xsi:type="dcterms:W3CDTF">1997-11-14T01:13:21Z</dcterms:created>
  <dcterms:modified xsi:type="dcterms:W3CDTF">2021-03-22T11:56:48Z</dcterms:modified>
</cp:coreProperties>
</file>