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higenet-fsv\UserDesktop$\S00350\デスクトップ\統計はえばるH30\"/>
    </mc:Choice>
  </mc:AlternateContent>
  <bookViews>
    <workbookView xWindow="960" yWindow="-30" windowWidth="12390" windowHeight="9315"/>
  </bookViews>
  <sheets>
    <sheet name="117" sheetId="32" r:id="rId1"/>
    <sheet name="118" sheetId="65" r:id="rId2"/>
    <sheet name="119" sheetId="70" r:id="rId3"/>
    <sheet name="120" sheetId="66" r:id="rId4"/>
    <sheet name="121" sheetId="67" r:id="rId5"/>
    <sheet name="122" sheetId="71" r:id="rId6"/>
    <sheet name="123" sheetId="49" r:id="rId7"/>
    <sheet name="124" sheetId="68" r:id="rId8"/>
    <sheet name="125" sheetId="69" r:id="rId9"/>
    <sheet name="126" sheetId="62" r:id="rId10"/>
    <sheet name="127" sheetId="63" r:id="rId11"/>
    <sheet name="128" sheetId="64" r:id="rId12"/>
    <sheet name="129" sheetId="72" r:id="rId13"/>
    <sheet name="130" sheetId="73" r:id="rId14"/>
    <sheet name="131" sheetId="74" r:id="rId15"/>
    <sheet name="132" sheetId="75" r:id="rId16"/>
    <sheet name="133" sheetId="76" r:id="rId17"/>
    <sheet name="134" sheetId="77" r:id="rId18"/>
    <sheet name="135" sheetId="61" r:id="rId19"/>
  </sheets>
  <definedNames>
    <definedName name="_xlnm.Print_Area" localSheetId="0">'117'!$A$1:$J$56</definedName>
    <definedName name="_xlnm.Print_Area" localSheetId="1">'118'!$A$1:$K$23</definedName>
    <definedName name="_xlnm.Print_Area" localSheetId="2">'119'!$A$1:$L$26</definedName>
    <definedName name="_xlnm.Print_Area" localSheetId="4">'121'!$A$1:$L$18</definedName>
    <definedName name="_xlnm.Print_Area" localSheetId="5">'122'!$A$1:$O$26</definedName>
    <definedName name="_xlnm.Print_Area" localSheetId="6">'123'!$A$1:$J$30</definedName>
    <definedName name="_xlnm.Print_Area" localSheetId="7">'124'!$A$1:$J$41</definedName>
    <definedName name="_xlnm.Print_Area" localSheetId="8">'125'!$A$1:$J$47</definedName>
    <definedName name="_xlnm.Print_Area" localSheetId="9">'126'!$A$1:$N$21</definedName>
    <definedName name="_xlnm.Print_Area" localSheetId="10">'127'!$A$1:$O$31</definedName>
    <definedName name="_xlnm.Print_Area" localSheetId="11">'128'!$A$1:$W$54</definedName>
    <definedName name="_xlnm.Print_Area" localSheetId="12">'129'!$A$1:$N$49</definedName>
    <definedName name="_xlnm.Print_Area" localSheetId="13">'130'!$A$1:$N$49</definedName>
    <definedName name="_xlnm.Print_Area" localSheetId="14">'131'!$A$1:$N$49</definedName>
    <definedName name="_xlnm.Print_Area" localSheetId="15">'132'!$A$1:$I$49</definedName>
    <definedName name="_xlnm.Print_Area" localSheetId="16">'133'!$A$1:$I$49</definedName>
    <definedName name="_xlnm.Print_Area" localSheetId="17">'134'!$A:$I</definedName>
    <definedName name="_xlnm.Print_Area" localSheetId="18">'135'!$A$1:$O$26</definedName>
  </definedNames>
  <calcPr calcId="162913"/>
</workbook>
</file>

<file path=xl/calcChain.xml><?xml version="1.0" encoding="utf-8"?>
<calcChain xmlns="http://schemas.openxmlformats.org/spreadsheetml/2006/main">
  <c r="F19" i="64" l="1"/>
  <c r="F25" i="64"/>
  <c r="F24" i="64"/>
  <c r="F23" i="64"/>
  <c r="F22" i="64"/>
  <c r="I7" i="49" l="1"/>
  <c r="I8" i="49"/>
  <c r="I9" i="49"/>
  <c r="I10" i="49"/>
  <c r="I11" i="49"/>
  <c r="I12" i="49"/>
  <c r="I13" i="49"/>
  <c r="I14" i="49"/>
  <c r="I6" i="49"/>
  <c r="I5" i="49"/>
  <c r="J7" i="49"/>
  <c r="J8" i="49"/>
  <c r="J9" i="49"/>
  <c r="J10" i="49"/>
  <c r="J11" i="49"/>
  <c r="J12" i="49"/>
  <c r="J13" i="49"/>
  <c r="J14" i="49"/>
  <c r="J6" i="49"/>
  <c r="J5" i="49"/>
  <c r="O22" i="71"/>
  <c r="N22" i="71"/>
  <c r="M22" i="71"/>
  <c r="O13" i="71"/>
  <c r="O14" i="71" s="1"/>
  <c r="N13" i="71"/>
  <c r="N14" i="71" s="1"/>
  <c r="M13" i="71"/>
  <c r="I13" i="71"/>
  <c r="I14" i="71" s="1"/>
  <c r="H13" i="71"/>
  <c r="H14" i="71" s="1"/>
  <c r="G13" i="71"/>
  <c r="G14" i="71" s="1"/>
  <c r="F13" i="71"/>
  <c r="F14" i="71" s="1"/>
  <c r="E13" i="71"/>
  <c r="L10" i="71"/>
  <c r="L13" i="71" s="1"/>
  <c r="K10" i="71"/>
  <c r="K13" i="71" s="1"/>
  <c r="J10" i="71"/>
  <c r="J13" i="71" s="1"/>
  <c r="J14" i="71" s="1"/>
  <c r="K24" i="70"/>
  <c r="K25" i="70" s="1"/>
  <c r="J24" i="70"/>
  <c r="J25" i="70" s="1"/>
  <c r="H24" i="70"/>
  <c r="H25" i="70" s="1"/>
  <c r="G24" i="70"/>
  <c r="G25" i="70" s="1"/>
  <c r="E24" i="70"/>
  <c r="E25" i="70" s="1"/>
  <c r="L23" i="70"/>
  <c r="I23" i="70"/>
  <c r="F23" i="70"/>
  <c r="L22" i="70"/>
  <c r="I22" i="70"/>
  <c r="F22" i="70"/>
  <c r="L21" i="70"/>
  <c r="I21" i="70"/>
  <c r="F21" i="70"/>
  <c r="L20" i="70"/>
  <c r="I20" i="70"/>
  <c r="F20" i="70"/>
  <c r="L19" i="70"/>
  <c r="I19" i="70"/>
  <c r="F19" i="70"/>
  <c r="L18" i="70"/>
  <c r="I18" i="70"/>
  <c r="F18" i="70"/>
  <c r="L17" i="70"/>
  <c r="I17" i="70"/>
  <c r="D17" i="70"/>
  <c r="F17" i="70" s="1"/>
  <c r="L16" i="70"/>
  <c r="I16" i="70"/>
  <c r="D16" i="70"/>
  <c r="F16" i="70" s="1"/>
  <c r="L15" i="70"/>
  <c r="I15" i="70"/>
  <c r="D15" i="70"/>
  <c r="F15" i="70" s="1"/>
  <c r="L14" i="70"/>
  <c r="I14" i="70"/>
  <c r="D14" i="70"/>
  <c r="F14" i="70" s="1"/>
  <c r="L13" i="70"/>
  <c r="I13" i="70"/>
  <c r="D13" i="70"/>
  <c r="F13" i="70" s="1"/>
  <c r="L12" i="70"/>
  <c r="I12" i="70"/>
  <c r="D12" i="70"/>
  <c r="F12" i="70" s="1"/>
  <c r="L11" i="70"/>
  <c r="I11" i="70"/>
  <c r="D11" i="70"/>
  <c r="F11" i="70" s="1"/>
  <c r="L10" i="70"/>
  <c r="I10" i="70"/>
  <c r="D10" i="70"/>
  <c r="F10" i="70" s="1"/>
  <c r="L9" i="70"/>
  <c r="I9" i="70"/>
  <c r="D9" i="70"/>
  <c r="F9" i="70" s="1"/>
  <c r="L8" i="70"/>
  <c r="I8" i="70"/>
  <c r="D8" i="70"/>
  <c r="F8" i="70" s="1"/>
  <c r="L7" i="70"/>
  <c r="I7" i="70"/>
  <c r="D7" i="70"/>
  <c r="F7" i="70" s="1"/>
  <c r="L6" i="70"/>
  <c r="I6" i="70"/>
  <c r="D6" i="70"/>
  <c r="F6" i="70" s="1"/>
  <c r="J25" i="69"/>
  <c r="I25" i="69"/>
  <c r="J22" i="69"/>
  <c r="I22" i="69"/>
  <c r="H22" i="69"/>
  <c r="G22" i="69"/>
  <c r="J19" i="69"/>
  <c r="I19" i="69"/>
  <c r="H19" i="69"/>
  <c r="G19" i="69"/>
  <c r="F19" i="69"/>
  <c r="E19" i="69"/>
  <c r="D19" i="69"/>
  <c r="J16" i="69"/>
  <c r="I16" i="69"/>
  <c r="H16" i="69"/>
  <c r="G16" i="69"/>
  <c r="J13" i="69"/>
  <c r="I13" i="69"/>
  <c r="H13" i="69"/>
  <c r="G13" i="69"/>
  <c r="F13" i="69"/>
  <c r="J10" i="69"/>
  <c r="I10" i="69"/>
  <c r="H10" i="69"/>
  <c r="G10" i="69"/>
  <c r="F10" i="69"/>
  <c r="J7" i="69"/>
  <c r="I7" i="69"/>
  <c r="H7" i="69"/>
  <c r="G7" i="69"/>
  <c r="F7" i="69"/>
  <c r="J40" i="68"/>
  <c r="I40" i="68"/>
  <c r="H40" i="68"/>
  <c r="G40" i="68"/>
  <c r="F40" i="68"/>
  <c r="E40" i="68"/>
  <c r="D40" i="68"/>
  <c r="J37" i="68"/>
  <c r="I37" i="68"/>
  <c r="H37" i="68"/>
  <c r="G37" i="68"/>
  <c r="F37" i="68"/>
  <c r="E37" i="68"/>
  <c r="D37" i="68"/>
  <c r="E34" i="68"/>
  <c r="D34" i="68"/>
  <c r="E31" i="68"/>
  <c r="D31" i="68"/>
  <c r="J28" i="68"/>
  <c r="I28" i="68"/>
  <c r="H28" i="68"/>
  <c r="G28" i="68"/>
  <c r="F28" i="68"/>
  <c r="E28" i="68"/>
  <c r="D28" i="68"/>
  <c r="J25" i="68"/>
  <c r="I25" i="68"/>
  <c r="H25" i="68"/>
  <c r="G25" i="68"/>
  <c r="F25" i="68"/>
  <c r="E25" i="68"/>
  <c r="D25" i="68"/>
  <c r="J22" i="68"/>
  <c r="I22" i="68"/>
  <c r="H22" i="68"/>
  <c r="G22" i="68"/>
  <c r="F22" i="68"/>
  <c r="E22" i="68"/>
  <c r="J19" i="68"/>
  <c r="I19" i="68"/>
  <c r="H19" i="68"/>
  <c r="G19" i="68"/>
  <c r="F19" i="68"/>
  <c r="E19" i="68"/>
  <c r="D19" i="68"/>
  <c r="J16" i="68"/>
  <c r="I16" i="68"/>
  <c r="H16" i="68"/>
  <c r="G16" i="68"/>
  <c r="F16" i="68"/>
  <c r="E16" i="68"/>
  <c r="D16" i="68"/>
  <c r="J13" i="68"/>
  <c r="I13" i="68"/>
  <c r="H13" i="68"/>
  <c r="G13" i="68"/>
  <c r="F13" i="68"/>
  <c r="E13" i="68"/>
  <c r="D13" i="68"/>
  <c r="J10" i="68"/>
  <c r="I10" i="68"/>
  <c r="H10" i="68"/>
  <c r="G10" i="68"/>
  <c r="F10" i="68"/>
  <c r="E10" i="68"/>
  <c r="E7" i="68"/>
  <c r="D7" i="68"/>
  <c r="N14" i="66"/>
  <c r="J14" i="66"/>
  <c r="F14" i="66"/>
  <c r="N13" i="66"/>
  <c r="J13" i="66"/>
  <c r="F13" i="66"/>
  <c r="N12" i="66"/>
  <c r="J12" i="66"/>
  <c r="F12" i="66"/>
  <c r="N11" i="66"/>
  <c r="J11" i="66"/>
  <c r="F11" i="66"/>
  <c r="N10" i="66"/>
  <c r="J10" i="66"/>
  <c r="F10" i="66"/>
  <c r="N9" i="66"/>
  <c r="J9" i="66"/>
  <c r="F9" i="66"/>
  <c r="N8" i="66"/>
  <c r="J8" i="66"/>
  <c r="F8" i="66"/>
  <c r="N7" i="66"/>
  <c r="J7" i="66"/>
  <c r="F7" i="66"/>
  <c r="N6" i="66"/>
  <c r="J6" i="66"/>
  <c r="F6" i="66"/>
  <c r="D11" i="61"/>
  <c r="D10" i="61"/>
  <c r="D9" i="61"/>
  <c r="D8" i="61"/>
  <c r="D7" i="61"/>
  <c r="D6" i="61"/>
  <c r="D5" i="61"/>
  <c r="L14" i="71" l="1"/>
  <c r="K14" i="71"/>
  <c r="I25" i="70"/>
  <c r="M14" i="71"/>
  <c r="L25" i="70"/>
  <c r="F24" i="70"/>
  <c r="I24" i="70"/>
  <c r="L24" i="70"/>
  <c r="D25" i="70"/>
  <c r="F25" i="70"/>
  <c r="U53" i="64"/>
  <c r="R53" i="64"/>
  <c r="O53" i="64"/>
  <c r="L53" i="64"/>
  <c r="I53" i="64"/>
  <c r="U52" i="64"/>
  <c r="R52" i="64"/>
  <c r="O52" i="64"/>
  <c r="L52" i="64"/>
  <c r="I52" i="64"/>
  <c r="U51" i="64"/>
  <c r="R51" i="64"/>
  <c r="O51" i="64"/>
  <c r="L51" i="64"/>
  <c r="I51" i="64"/>
  <c r="U50" i="64"/>
  <c r="R50" i="64"/>
  <c r="O50" i="64"/>
  <c r="L50" i="64"/>
  <c r="I50" i="64"/>
  <c r="U49" i="64"/>
  <c r="R49" i="64"/>
  <c r="O49" i="64"/>
  <c r="L49" i="64"/>
  <c r="I49" i="64"/>
  <c r="U48" i="64"/>
  <c r="R48" i="64"/>
  <c r="O48" i="64"/>
  <c r="L48" i="64"/>
  <c r="I48" i="64"/>
  <c r="U47" i="64"/>
  <c r="R47" i="64"/>
  <c r="O47" i="64"/>
  <c r="L47" i="64"/>
  <c r="I47" i="64"/>
  <c r="U46" i="64"/>
  <c r="R46" i="64"/>
  <c r="O46" i="64"/>
  <c r="L46" i="64"/>
  <c r="I46" i="64"/>
  <c r="U45" i="64"/>
  <c r="R45" i="64"/>
  <c r="O45" i="64"/>
  <c r="L45" i="64"/>
  <c r="I45" i="64"/>
  <c r="U44" i="64"/>
  <c r="R44" i="64"/>
  <c r="O44" i="64"/>
  <c r="L44" i="64"/>
  <c r="I44" i="64"/>
  <c r="U43" i="64"/>
  <c r="R43" i="64"/>
  <c r="O43" i="64"/>
  <c r="L43" i="64"/>
  <c r="I43" i="64"/>
  <c r="U42" i="64"/>
  <c r="R42" i="64"/>
  <c r="O42" i="64"/>
  <c r="L42" i="64"/>
  <c r="I42" i="64"/>
  <c r="U41" i="64"/>
  <c r="R41" i="64"/>
  <c r="O41" i="64"/>
  <c r="L41" i="64"/>
  <c r="I41" i="64"/>
  <c r="U40" i="64"/>
  <c r="R40" i="64"/>
  <c r="O40" i="64"/>
  <c r="L40" i="64"/>
  <c r="I40" i="64"/>
  <c r="U39" i="64"/>
  <c r="R39" i="64"/>
  <c r="O39" i="64"/>
  <c r="L39" i="64"/>
  <c r="I39" i="64"/>
  <c r="U38" i="64"/>
  <c r="R38" i="64"/>
  <c r="O38" i="64"/>
  <c r="L38" i="64"/>
  <c r="I38" i="64"/>
  <c r="U37" i="64"/>
  <c r="R37" i="64"/>
  <c r="O37" i="64"/>
  <c r="L37" i="64"/>
  <c r="I37" i="64"/>
  <c r="U36" i="64"/>
  <c r="R36" i="64"/>
  <c r="O36" i="64"/>
  <c r="L36" i="64"/>
  <c r="I36" i="64"/>
  <c r="U35" i="64"/>
  <c r="R35" i="64"/>
  <c r="O35" i="64"/>
  <c r="L35" i="64"/>
  <c r="I35" i="64"/>
  <c r="U34" i="64"/>
  <c r="R34" i="64"/>
  <c r="O34" i="64"/>
  <c r="L34" i="64"/>
  <c r="I34" i="64"/>
  <c r="U33" i="64"/>
  <c r="R33" i="64"/>
  <c r="O33" i="64"/>
  <c r="L33" i="64"/>
  <c r="I33" i="64"/>
  <c r="U32" i="64"/>
  <c r="R32" i="64"/>
  <c r="O32" i="64"/>
  <c r="L32" i="64"/>
  <c r="I32" i="64"/>
  <c r="U31" i="64"/>
  <c r="R31" i="64"/>
  <c r="O31" i="64"/>
  <c r="L31" i="64"/>
  <c r="I31" i="64"/>
  <c r="U30" i="64"/>
  <c r="R30" i="64"/>
  <c r="O30" i="64"/>
  <c r="L30" i="64"/>
  <c r="I30" i="64"/>
  <c r="U29" i="64"/>
  <c r="R29" i="64"/>
  <c r="O29" i="64"/>
  <c r="L29" i="64"/>
  <c r="I29" i="64"/>
  <c r="U28" i="64"/>
  <c r="R28" i="64"/>
  <c r="O28" i="64"/>
  <c r="L28" i="64"/>
  <c r="I28" i="64"/>
  <c r="U27" i="64"/>
  <c r="R27" i="64"/>
  <c r="O27" i="64"/>
  <c r="L27" i="64"/>
  <c r="I27" i="64"/>
  <c r="U26" i="64"/>
  <c r="R26" i="64"/>
  <c r="O26" i="64"/>
  <c r="L26" i="64"/>
  <c r="I26" i="64"/>
  <c r="U25" i="64"/>
  <c r="R25" i="64"/>
  <c r="O25" i="64"/>
  <c r="L25" i="64"/>
  <c r="I25" i="64"/>
  <c r="U24" i="64"/>
  <c r="R24" i="64"/>
  <c r="O24" i="64"/>
  <c r="L24" i="64"/>
  <c r="I24" i="64"/>
  <c r="U23" i="64"/>
  <c r="R23" i="64"/>
  <c r="O23" i="64"/>
  <c r="L23" i="64"/>
  <c r="I23" i="64"/>
  <c r="U22" i="64"/>
  <c r="R22" i="64"/>
  <c r="O22" i="64"/>
  <c r="L22" i="64"/>
  <c r="I22" i="64"/>
  <c r="U21" i="64"/>
  <c r="R21" i="64"/>
  <c r="O21" i="64"/>
  <c r="L21" i="64"/>
  <c r="I21" i="64"/>
  <c r="U20" i="64"/>
  <c r="R20" i="64"/>
  <c r="O20" i="64"/>
  <c r="L20" i="64"/>
  <c r="I20" i="64"/>
  <c r="U19" i="64"/>
  <c r="R19" i="64"/>
  <c r="O19" i="64"/>
  <c r="L19" i="64"/>
  <c r="I19" i="64"/>
  <c r="T13" i="64"/>
  <c r="T12" i="64"/>
  <c r="T11" i="64"/>
  <c r="T10" i="64"/>
  <c r="T9" i="64"/>
  <c r="T8" i="64"/>
  <c r="T7" i="64"/>
  <c r="K30" i="63"/>
  <c r="J30" i="63"/>
  <c r="I30" i="63"/>
  <c r="H30" i="63"/>
  <c r="G30" i="63"/>
  <c r="F30" i="63"/>
  <c r="O9" i="63"/>
  <c r="O30" i="63" s="1"/>
  <c r="N9" i="63"/>
  <c r="N30" i="63" s="1"/>
  <c r="M9" i="63"/>
  <c r="M30" i="63" s="1"/>
  <c r="L9" i="63"/>
  <c r="L30" i="63" s="1"/>
  <c r="K9" i="63"/>
  <c r="J9" i="63"/>
  <c r="I9" i="63"/>
  <c r="H9" i="63"/>
  <c r="G9" i="63"/>
  <c r="F9" i="63"/>
  <c r="N24" i="61"/>
  <c r="L24" i="61"/>
  <c r="I24" i="61"/>
  <c r="S7" i="32" l="1"/>
  <c r="R7" i="32"/>
  <c r="Q7" i="32"/>
  <c r="P7" i="32"/>
  <c r="O7" i="32"/>
  <c r="N7" i="32"/>
  <c r="M7" i="32"/>
  <c r="L7" i="32"/>
  <c r="S6" i="32"/>
  <c r="R6" i="32"/>
  <c r="Q6" i="32"/>
  <c r="P6" i="32"/>
  <c r="O6" i="32"/>
  <c r="N6" i="32"/>
  <c r="M6" i="32"/>
  <c r="L6" i="32"/>
  <c r="S5" i="32"/>
  <c r="R5" i="32"/>
  <c r="Q5" i="32"/>
  <c r="P5" i="32"/>
  <c r="O5" i="32"/>
  <c r="N5" i="32"/>
  <c r="M5" i="32"/>
  <c r="L5" i="32"/>
</calcChain>
</file>

<file path=xl/sharedStrings.xml><?xml version="1.0" encoding="utf-8"?>
<sst xmlns="http://schemas.openxmlformats.org/spreadsheetml/2006/main" count="1566" uniqueCount="684">
  <si>
    <t>与那覇</t>
    <rPh sb="0" eb="3">
      <t>ヨナハ</t>
    </rPh>
    <phoneticPr fontId="3"/>
  </si>
  <si>
    <t>宮城</t>
    <rPh sb="0" eb="2">
      <t>ミヤギ</t>
    </rPh>
    <phoneticPr fontId="3"/>
  </si>
  <si>
    <t>大名</t>
    <rPh sb="0" eb="1">
      <t>オオ</t>
    </rPh>
    <rPh sb="1" eb="2">
      <t>ナ</t>
    </rPh>
    <phoneticPr fontId="3"/>
  </si>
  <si>
    <t>新川</t>
    <rPh sb="0" eb="2">
      <t>アラカワ</t>
    </rPh>
    <phoneticPr fontId="3"/>
  </si>
  <si>
    <t>宮平</t>
    <rPh sb="0" eb="2">
      <t>ミヤヒラ</t>
    </rPh>
    <phoneticPr fontId="3"/>
  </si>
  <si>
    <t>兼城</t>
    <rPh sb="0" eb="2">
      <t>カネグスク</t>
    </rPh>
    <phoneticPr fontId="3"/>
  </si>
  <si>
    <t>本部</t>
    <rPh sb="0" eb="2">
      <t>モトブ</t>
    </rPh>
    <phoneticPr fontId="3"/>
  </si>
  <si>
    <t>喜屋武</t>
    <rPh sb="0" eb="3">
      <t>キャン</t>
    </rPh>
    <phoneticPr fontId="3"/>
  </si>
  <si>
    <t>照屋</t>
    <rPh sb="0" eb="2">
      <t>テルヤ</t>
    </rPh>
    <phoneticPr fontId="3"/>
  </si>
  <si>
    <t>津嘉山</t>
    <rPh sb="0" eb="3">
      <t>ツカザン</t>
    </rPh>
    <phoneticPr fontId="3"/>
  </si>
  <si>
    <t>山川</t>
    <rPh sb="0" eb="2">
      <t>ヤマカワ</t>
    </rPh>
    <phoneticPr fontId="3"/>
  </si>
  <si>
    <t>神里</t>
    <rPh sb="0" eb="2">
      <t>カミサト</t>
    </rPh>
    <phoneticPr fontId="3"/>
  </si>
  <si>
    <t>兼本ハイツ</t>
    <rPh sb="0" eb="1">
      <t>ケン</t>
    </rPh>
    <rPh sb="1" eb="2">
      <t>ホン</t>
    </rPh>
    <phoneticPr fontId="3"/>
  </si>
  <si>
    <t>第一団地</t>
    <rPh sb="0" eb="2">
      <t>ダイイチ</t>
    </rPh>
    <rPh sb="2" eb="4">
      <t>ダンチ</t>
    </rPh>
    <phoneticPr fontId="3"/>
  </si>
  <si>
    <t>第二団地</t>
    <rPh sb="0" eb="2">
      <t>ダイイチ</t>
    </rPh>
    <rPh sb="2" eb="4">
      <t>ダンチ</t>
    </rPh>
    <phoneticPr fontId="3"/>
  </si>
  <si>
    <t>北丘ハイツ</t>
    <rPh sb="0" eb="1">
      <t>キタ</t>
    </rPh>
    <rPh sb="1" eb="2">
      <t>オカ</t>
    </rPh>
    <phoneticPr fontId="3"/>
  </si>
  <si>
    <t>計</t>
    <rPh sb="0" eb="1">
      <t>ケイ</t>
    </rPh>
    <phoneticPr fontId="3"/>
  </si>
  <si>
    <t>対象者</t>
    <rPh sb="0" eb="3">
      <t>タイショウシャ</t>
    </rPh>
    <phoneticPr fontId="3"/>
  </si>
  <si>
    <t>受診者</t>
    <rPh sb="0" eb="3">
      <t>ジュシンシャ</t>
    </rPh>
    <phoneticPr fontId="3"/>
  </si>
  <si>
    <t>受診率</t>
    <rPh sb="0" eb="3">
      <t>ジュシンリツ</t>
    </rPh>
    <phoneticPr fontId="3"/>
  </si>
  <si>
    <t>（人）</t>
  </si>
  <si>
    <t>人数</t>
  </si>
  <si>
    <t>受診率（％）　　　　　</t>
    <rPh sb="0" eb="3">
      <t>ジュシンリツ</t>
    </rPh>
    <phoneticPr fontId="3"/>
  </si>
  <si>
    <t>ゴミ</t>
    <phoneticPr fontId="8"/>
  </si>
  <si>
    <t>し尿</t>
    <rPh sb="1" eb="2">
      <t>シニョウ</t>
    </rPh>
    <phoneticPr fontId="8"/>
  </si>
  <si>
    <t>心疾患</t>
    <rPh sb="0" eb="3">
      <t>シンシッカン</t>
    </rPh>
    <phoneticPr fontId="8"/>
  </si>
  <si>
    <t>脳血管疾患</t>
    <rPh sb="0" eb="3">
      <t>ノウケッカン</t>
    </rPh>
    <rPh sb="3" eb="5">
      <t>シッカン</t>
    </rPh>
    <phoneticPr fontId="8"/>
  </si>
  <si>
    <t>不慮の事故</t>
    <rPh sb="0" eb="2">
      <t>フリョ</t>
    </rPh>
    <rPh sb="3" eb="5">
      <t>ジコ</t>
    </rPh>
    <phoneticPr fontId="8"/>
  </si>
  <si>
    <t>年度</t>
    <phoneticPr fontId="3"/>
  </si>
  <si>
    <t>ポリオ</t>
    <phoneticPr fontId="8"/>
  </si>
  <si>
    <t>はしか</t>
    <phoneticPr fontId="13" type="Hiragana" alignment="distributed"/>
  </si>
  <si>
    <t>Ｄ・Ｐ・Ｔ</t>
    <phoneticPr fontId="8"/>
  </si>
  <si>
    <t>日本脳炎</t>
    <rPh sb="0" eb="2">
      <t>ニホン</t>
    </rPh>
    <rPh sb="2" eb="4">
      <t>ノウエン</t>
    </rPh>
    <phoneticPr fontId="8"/>
  </si>
  <si>
    <t>合計</t>
    <rPh sb="0" eb="2">
      <t>ゴウケイ</t>
    </rPh>
    <phoneticPr fontId="8"/>
  </si>
  <si>
    <t>年度</t>
    <rPh sb="0" eb="2">
      <t>ネンド</t>
    </rPh>
    <phoneticPr fontId="3"/>
  </si>
  <si>
    <t>一期追加</t>
    <rPh sb="0" eb="2">
      <t>イッキ</t>
    </rPh>
    <rPh sb="2" eb="4">
      <t>ツイカ</t>
    </rPh>
    <phoneticPr fontId="8"/>
  </si>
  <si>
    <t xml:space="preserve">年　次 </t>
    <rPh sb="0" eb="3">
      <t>ネンジ</t>
    </rPh>
    <phoneticPr fontId="8"/>
  </si>
  <si>
    <t xml:space="preserve"> 種　別</t>
    <rPh sb="1" eb="4">
      <t>シュベツ</t>
    </rPh>
    <phoneticPr fontId="8"/>
  </si>
  <si>
    <t>２回完了</t>
    <rPh sb="1" eb="2">
      <t>カイ</t>
    </rPh>
    <rPh sb="2" eb="4">
      <t>カンリョウ</t>
    </rPh>
    <phoneticPr fontId="8"/>
  </si>
  <si>
    <t>対象者数</t>
    <rPh sb="0" eb="3">
      <t>タイショウシャ</t>
    </rPh>
    <rPh sb="3" eb="4">
      <t>スウ</t>
    </rPh>
    <phoneticPr fontId="8"/>
  </si>
  <si>
    <t>接種者数</t>
    <rPh sb="0" eb="2">
      <t>セッシュ</t>
    </rPh>
    <rPh sb="2" eb="3">
      <t>シャ</t>
    </rPh>
    <rPh sb="3" eb="4">
      <t>スウ</t>
    </rPh>
    <phoneticPr fontId="8"/>
  </si>
  <si>
    <t>一期初回</t>
    <rPh sb="0" eb="2">
      <t>イッキ</t>
    </rPh>
    <rPh sb="2" eb="4">
      <t>ショカイ</t>
    </rPh>
    <phoneticPr fontId="8"/>
  </si>
  <si>
    <t>二　　期</t>
    <rPh sb="0" eb="4">
      <t>ニキ</t>
    </rPh>
    <phoneticPr fontId="8"/>
  </si>
  <si>
    <t>日　本　脳　炎</t>
    <rPh sb="0" eb="3">
      <t>ニホン</t>
    </rPh>
    <rPh sb="4" eb="7">
      <t>ノウエン</t>
    </rPh>
    <phoneticPr fontId="8"/>
  </si>
  <si>
    <t>交付総数</t>
    <rPh sb="0" eb="2">
      <t>コウフ</t>
    </rPh>
    <rPh sb="2" eb="4">
      <t>ソウスウ</t>
    </rPh>
    <phoneticPr fontId="8"/>
  </si>
  <si>
    <t>妊娠届出による交付状況</t>
    <rPh sb="0" eb="2">
      <t>ニンシン</t>
    </rPh>
    <rPh sb="2" eb="4">
      <t>トドケデ</t>
    </rPh>
    <rPh sb="7" eb="9">
      <t>コウフ</t>
    </rPh>
    <rPh sb="9" eb="11">
      <t>ジョウキョウ</t>
    </rPh>
    <phoneticPr fontId="8"/>
  </si>
  <si>
    <t>出生後</t>
    <rPh sb="0" eb="3">
      <t>シュッセイゴ</t>
    </rPh>
    <phoneticPr fontId="8"/>
  </si>
  <si>
    <t>再交付</t>
    <rPh sb="0" eb="3">
      <t>サイコウフ</t>
    </rPh>
    <phoneticPr fontId="8"/>
  </si>
  <si>
    <t>３ヶ月以内</t>
    <rPh sb="2" eb="3">
      <t>ゲツ</t>
    </rPh>
    <rPh sb="3" eb="5">
      <t>イナイ</t>
    </rPh>
    <phoneticPr fontId="8"/>
  </si>
  <si>
    <t>４～５ヶ月</t>
    <rPh sb="4" eb="5">
      <t>ゲツ</t>
    </rPh>
    <phoneticPr fontId="8"/>
  </si>
  <si>
    <t>出生数</t>
    <rPh sb="0" eb="3">
      <t>シュッセイスウ</t>
    </rPh>
    <phoneticPr fontId="8"/>
  </si>
  <si>
    <t>８ヶ月以上</t>
    <rPh sb="3" eb="5">
      <t>イジョウ</t>
    </rPh>
    <phoneticPr fontId="8"/>
  </si>
  <si>
    <t>区　　分</t>
  </si>
  <si>
    <t>処理金額</t>
  </si>
  <si>
    <t>年　度</t>
    <rPh sb="0" eb="3">
      <t>ネンド</t>
    </rPh>
    <phoneticPr fontId="8"/>
  </si>
  <si>
    <t>人　　　　口　（人）</t>
    <rPh sb="0" eb="6">
      <t>ジンコウ</t>
    </rPh>
    <rPh sb="8" eb="9">
      <t>ニン</t>
    </rPh>
    <phoneticPr fontId="8"/>
  </si>
  <si>
    <t>世　帯　数（世帯）</t>
    <rPh sb="0" eb="5">
      <t>セタイスウ</t>
    </rPh>
    <rPh sb="6" eb="8">
      <t>セタイ</t>
    </rPh>
    <phoneticPr fontId="8"/>
  </si>
  <si>
    <t>搬　出　量</t>
    <rPh sb="0" eb="3">
      <t>ハンシュツ</t>
    </rPh>
    <rPh sb="4" eb="5">
      <t>リョウ</t>
    </rPh>
    <phoneticPr fontId="8"/>
  </si>
  <si>
    <t>排出量（ｇ）</t>
    <rPh sb="0" eb="3">
      <t>ハイシュツリョウ</t>
    </rPh>
    <phoneticPr fontId="8"/>
  </si>
  <si>
    <t>排　出　量（ｇ）</t>
    <rPh sb="0" eb="5">
      <t>ハイシュツリョウ</t>
    </rPh>
    <phoneticPr fontId="8"/>
  </si>
  <si>
    <t>ごみ収集運搬</t>
    <rPh sb="2" eb="4">
      <t>シュウシュウ</t>
    </rPh>
    <rPh sb="4" eb="6">
      <t>ウンパン</t>
    </rPh>
    <phoneticPr fontId="8"/>
  </si>
  <si>
    <t>千円</t>
    <rPh sb="0" eb="2">
      <t>センエン</t>
    </rPh>
    <phoneticPr fontId="8"/>
  </si>
  <si>
    <t>及び処理費</t>
    <rPh sb="2" eb="5">
      <t>ショリヒ</t>
    </rPh>
    <phoneticPr fontId="8"/>
  </si>
  <si>
    <t>円</t>
    <rPh sb="0" eb="1">
      <t>エン</t>
    </rPh>
    <phoneticPr fontId="8"/>
  </si>
  <si>
    <t>※人口・世帯数は、各年度末（３月末日）現在とする。</t>
    <rPh sb="1" eb="3">
      <t>ジンコウ</t>
    </rPh>
    <rPh sb="4" eb="7">
      <t>セタイスウ</t>
    </rPh>
    <rPh sb="9" eb="11">
      <t>カクネン</t>
    </rPh>
    <rPh sb="11" eb="12">
      <t>ド</t>
    </rPh>
    <rPh sb="12" eb="13">
      <t>マツ</t>
    </rPh>
    <rPh sb="15" eb="16">
      <t>ガツ</t>
    </rPh>
    <rPh sb="16" eb="18">
      <t>マツジツ</t>
    </rPh>
    <rPh sb="19" eb="21">
      <t>ゲンザイ</t>
    </rPh>
    <phoneticPr fontId="8"/>
  </si>
  <si>
    <t>年間1人当たり</t>
    <rPh sb="0" eb="2">
      <t>ネンカン</t>
    </rPh>
    <phoneticPr fontId="3"/>
  </si>
  <si>
    <t>（台）</t>
  </si>
  <si>
    <t>（ｔ）</t>
  </si>
  <si>
    <t>（千円）</t>
  </si>
  <si>
    <t xml:space="preserve">区分 </t>
    <rPh sb="0" eb="2">
      <t>クブン</t>
    </rPh>
    <phoneticPr fontId="3"/>
  </si>
  <si>
    <t>車両数</t>
    <rPh sb="0" eb="3">
      <t>シャリョウスウ</t>
    </rPh>
    <phoneticPr fontId="3"/>
  </si>
  <si>
    <t>作業人員</t>
    <rPh sb="0" eb="2">
      <t>サギョウ</t>
    </rPh>
    <rPh sb="2" eb="4">
      <t>ジンイン</t>
    </rPh>
    <phoneticPr fontId="3"/>
  </si>
  <si>
    <t>搬出量</t>
    <rPh sb="0" eb="2">
      <t>ハンシュツ</t>
    </rPh>
    <rPh sb="2" eb="3">
      <t>リョウ</t>
    </rPh>
    <phoneticPr fontId="3"/>
  </si>
  <si>
    <t>処理費</t>
    <rPh sb="0" eb="3">
      <t>ショリヒ</t>
    </rPh>
    <phoneticPr fontId="3"/>
  </si>
  <si>
    <t>年間1人当たり</t>
    <rPh sb="0" eb="2">
      <t>ネンカン</t>
    </rPh>
    <rPh sb="3" eb="4">
      <t>ニン</t>
    </rPh>
    <rPh sb="4" eb="5">
      <t>ア</t>
    </rPh>
    <phoneticPr fontId="3"/>
  </si>
  <si>
    <t xml:space="preserve"> 年度</t>
    <rPh sb="1" eb="3">
      <t>ネンド</t>
    </rPh>
    <phoneticPr fontId="3"/>
  </si>
  <si>
    <t>搬出量（㎏）</t>
    <rPh sb="0" eb="2">
      <t>ハンシュツ</t>
    </rPh>
    <rPh sb="2" eb="3">
      <t>リョウ</t>
    </rPh>
    <phoneticPr fontId="3"/>
  </si>
  <si>
    <t>金　額（円）</t>
    <rPh sb="0" eb="3">
      <t>キンガク</t>
    </rPh>
    <rPh sb="4" eb="5">
      <t>エン</t>
    </rPh>
    <phoneticPr fontId="3"/>
  </si>
  <si>
    <t>野犬捕獲頭数</t>
    <rPh sb="0" eb="2">
      <t>ヤケン</t>
    </rPh>
    <rPh sb="2" eb="4">
      <t>ホカク</t>
    </rPh>
    <rPh sb="4" eb="6">
      <t>トウスウ</t>
    </rPh>
    <phoneticPr fontId="3"/>
  </si>
  <si>
    <t>出　　　生</t>
    <rPh sb="0" eb="5">
      <t>シュッセイ</t>
    </rPh>
    <phoneticPr fontId="8"/>
  </si>
  <si>
    <t>乳児死亡</t>
    <rPh sb="0" eb="2">
      <t>ニュウジ</t>
    </rPh>
    <rPh sb="2" eb="4">
      <t>シボウ</t>
    </rPh>
    <phoneticPr fontId="8"/>
  </si>
  <si>
    <t>　</t>
    <phoneticPr fontId="8"/>
  </si>
  <si>
    <t xml:space="preserve">年次 </t>
    <rPh sb="0" eb="2">
      <t>ネンジ</t>
    </rPh>
    <phoneticPr fontId="8"/>
  </si>
  <si>
    <t xml:space="preserve"> 項目</t>
    <rPh sb="1" eb="3">
      <t>コウモク</t>
    </rPh>
    <phoneticPr fontId="8"/>
  </si>
  <si>
    <t>数</t>
    <rPh sb="0" eb="1">
      <t>カズ</t>
    </rPh>
    <phoneticPr fontId="8"/>
  </si>
  <si>
    <t>率</t>
    <rPh sb="0" eb="1">
      <t>リツ</t>
    </rPh>
    <phoneticPr fontId="8"/>
  </si>
  <si>
    <t>死　　　亡</t>
    <rPh sb="0" eb="5">
      <t>シボウ</t>
    </rPh>
    <phoneticPr fontId="8"/>
  </si>
  <si>
    <t>低体重児</t>
    <rPh sb="0" eb="1">
      <t>テイ</t>
    </rPh>
    <rPh sb="1" eb="3">
      <t>タイジュウ</t>
    </rPh>
    <rPh sb="3" eb="4">
      <t>ジ</t>
    </rPh>
    <phoneticPr fontId="8"/>
  </si>
  <si>
    <t>新生児死亡</t>
    <rPh sb="0" eb="3">
      <t>シンセイジ</t>
    </rPh>
    <rPh sb="3" eb="5">
      <t>シボウ</t>
    </rPh>
    <phoneticPr fontId="8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</si>
  <si>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8"/>
  </si>
  <si>
    <t>死　　　産</t>
    <rPh sb="0" eb="5">
      <t>シザン</t>
    </rPh>
    <phoneticPr fontId="8"/>
  </si>
  <si>
    <t>乳児一般健康診査</t>
    <rPh sb="0" eb="2">
      <t>ニュウジ</t>
    </rPh>
    <rPh sb="2" eb="4">
      <t>イッパン</t>
    </rPh>
    <rPh sb="4" eb="7">
      <t>ケンシン</t>
    </rPh>
    <rPh sb="7" eb="8">
      <t>サ</t>
    </rPh>
    <phoneticPr fontId="3"/>
  </si>
  <si>
    <t>１歳６ヶ月児健康診査</t>
    <rPh sb="1" eb="2">
      <t>サイ</t>
    </rPh>
    <rPh sb="3" eb="5">
      <t>カゲツ</t>
    </rPh>
    <rPh sb="5" eb="6">
      <t>ジ</t>
    </rPh>
    <rPh sb="6" eb="9">
      <t>ケンシン</t>
    </rPh>
    <rPh sb="9" eb="10">
      <t>サ</t>
    </rPh>
    <phoneticPr fontId="3"/>
  </si>
  <si>
    <t>３歳児健康診査</t>
    <rPh sb="1" eb="3">
      <t>サイジ</t>
    </rPh>
    <rPh sb="3" eb="6">
      <t>ケンシン</t>
    </rPh>
    <rPh sb="6" eb="7">
      <t>サ</t>
    </rPh>
    <phoneticPr fontId="3"/>
  </si>
  <si>
    <t>新生物</t>
    <rPh sb="0" eb="3">
      <t>シンセイブツ</t>
    </rPh>
    <phoneticPr fontId="8"/>
  </si>
  <si>
    <t>呼吸器系の疾患</t>
    <rPh sb="0" eb="3">
      <t>コキュウキ</t>
    </rPh>
    <rPh sb="3" eb="4">
      <t>ケイ</t>
    </rPh>
    <rPh sb="5" eb="7">
      <t>シッカン</t>
    </rPh>
    <phoneticPr fontId="8"/>
  </si>
  <si>
    <t>東新川</t>
    <rPh sb="0" eb="1">
      <t>ヒガシ</t>
    </rPh>
    <rPh sb="1" eb="3">
      <t>アラカワ</t>
    </rPh>
    <phoneticPr fontId="3"/>
  </si>
  <si>
    <t>宮平ハイツ</t>
    <rPh sb="0" eb="2">
      <t>ミヤヒラ</t>
    </rPh>
    <phoneticPr fontId="3"/>
  </si>
  <si>
    <t>区分</t>
    <rPh sb="0" eb="2">
      <t>クブン</t>
    </rPh>
    <phoneticPr fontId="3"/>
  </si>
  <si>
    <t>人数</t>
    <rPh sb="0" eb="2">
      <t>ニンズウ</t>
    </rPh>
    <phoneticPr fontId="3"/>
  </si>
  <si>
    <t>平成 19年</t>
    <rPh sb="0" eb="2">
      <t>ヘイセイ</t>
    </rPh>
    <phoneticPr fontId="8"/>
  </si>
  <si>
    <t>平成 20年</t>
    <rPh sb="0" eb="2">
      <t>ヘイセイ</t>
    </rPh>
    <phoneticPr fontId="8"/>
  </si>
  <si>
    <t>要精査</t>
    <rPh sb="0" eb="1">
      <t>ヨウ</t>
    </rPh>
    <rPh sb="1" eb="3">
      <t>セイサ</t>
    </rPh>
    <phoneticPr fontId="3"/>
  </si>
  <si>
    <t>要精査</t>
    <rPh sb="0" eb="3">
      <t>ヨウセイサ</t>
    </rPh>
    <phoneticPr fontId="3"/>
  </si>
  <si>
    <t>接種者数</t>
    <rPh sb="0" eb="2">
      <t>せっしゅ</t>
    </rPh>
    <rPh sb="2" eb="3">
      <t>しゃ</t>
    </rPh>
    <rPh sb="3" eb="4">
      <t>すう</t>
    </rPh>
    <phoneticPr fontId="11" type="Hiragana" alignment="distributed"/>
  </si>
  <si>
    <t>資料：住民環境課　</t>
    <rPh sb="0" eb="2">
      <t>シリョウ</t>
    </rPh>
    <rPh sb="3" eb="5">
      <t>ジュウミン</t>
    </rPh>
    <rPh sb="5" eb="7">
      <t>カンキョウ</t>
    </rPh>
    <rPh sb="7" eb="8">
      <t>カ</t>
    </rPh>
    <phoneticPr fontId="3"/>
  </si>
  <si>
    <t>ＭＲ</t>
    <phoneticPr fontId="8"/>
  </si>
  <si>
    <t>血管への影響（動脈硬化の危険因子）</t>
    <rPh sb="0" eb="2">
      <t>ケッカン</t>
    </rPh>
    <rPh sb="4" eb="6">
      <t>エイキョウ</t>
    </rPh>
    <rPh sb="7" eb="9">
      <t>ドウミャク</t>
    </rPh>
    <rPh sb="9" eb="11">
      <t>コウカ</t>
    </rPh>
    <rPh sb="12" eb="14">
      <t>キケン</t>
    </rPh>
    <rPh sb="14" eb="16">
      <t>インシ</t>
    </rPh>
    <phoneticPr fontId="8"/>
  </si>
  <si>
    <t>内蔵脂肪の蓄積</t>
    <rPh sb="0" eb="2">
      <t>ナイゾウ</t>
    </rPh>
    <rPh sb="2" eb="4">
      <t>シボウ</t>
    </rPh>
    <rPh sb="5" eb="7">
      <t>チクセキ</t>
    </rPh>
    <phoneticPr fontId="8"/>
  </si>
  <si>
    <t>内皮障害</t>
    <rPh sb="0" eb="2">
      <t>ナイヒ</t>
    </rPh>
    <rPh sb="2" eb="4">
      <t>ショウガイ</t>
    </rPh>
    <phoneticPr fontId="8"/>
  </si>
  <si>
    <t>腹囲</t>
    <rPh sb="0" eb="2">
      <t>フクイ</t>
    </rPh>
    <phoneticPr fontId="8"/>
  </si>
  <si>
    <t>中性脂肪</t>
    <rPh sb="0" eb="2">
      <t>チュウセイ</t>
    </rPh>
    <rPh sb="2" eb="4">
      <t>シボウ</t>
    </rPh>
    <phoneticPr fontId="8"/>
  </si>
  <si>
    <t>尿酸</t>
    <rPh sb="0" eb="2">
      <t>ニョウサン</t>
    </rPh>
    <phoneticPr fontId="8"/>
  </si>
  <si>
    <t>血圧</t>
    <rPh sb="0" eb="2">
      <t>ケツアツ</t>
    </rPh>
    <phoneticPr fontId="8"/>
  </si>
  <si>
    <t>収縮時</t>
    <rPh sb="0" eb="2">
      <t>シュウシュク</t>
    </rPh>
    <rPh sb="2" eb="3">
      <t>ジ</t>
    </rPh>
    <phoneticPr fontId="8"/>
  </si>
  <si>
    <t>拡張時</t>
    <rPh sb="0" eb="3">
      <t>カクチョウジ</t>
    </rPh>
    <phoneticPr fontId="8"/>
  </si>
  <si>
    <t>血糖</t>
    <rPh sb="0" eb="2">
      <t>ケットウ</t>
    </rPh>
    <phoneticPr fontId="8"/>
  </si>
  <si>
    <t>血管
変化</t>
    <rPh sb="0" eb="2">
      <t>ケッカン</t>
    </rPh>
    <rPh sb="3" eb="5">
      <t>ヘンカ</t>
    </rPh>
    <phoneticPr fontId="8"/>
  </si>
  <si>
    <t>賢臓</t>
    <rPh sb="0" eb="1">
      <t>ケン</t>
    </rPh>
    <rPh sb="1" eb="2">
      <t>ゾウ</t>
    </rPh>
    <phoneticPr fontId="8"/>
  </si>
  <si>
    <t>25以上</t>
    <rPh sb="2" eb="4">
      <t>イジョウ</t>
    </rPh>
    <phoneticPr fontId="8"/>
  </si>
  <si>
    <t>男：85以上
女：90以上</t>
    <rPh sb="0" eb="1">
      <t>オトコ</t>
    </rPh>
    <rPh sb="4" eb="6">
      <t>イジョウ</t>
    </rPh>
    <rPh sb="7" eb="8">
      <t>オンナ</t>
    </rPh>
    <rPh sb="11" eb="13">
      <t>イジョウ</t>
    </rPh>
    <phoneticPr fontId="8"/>
  </si>
  <si>
    <t>150以上</t>
    <rPh sb="3" eb="5">
      <t>イジョウ</t>
    </rPh>
    <phoneticPr fontId="8"/>
  </si>
  <si>
    <t>40未満</t>
    <rPh sb="2" eb="4">
      <t>ミマン</t>
    </rPh>
    <phoneticPr fontId="8"/>
  </si>
  <si>
    <t>31以上</t>
    <rPh sb="2" eb="4">
      <t>イジョウ</t>
    </rPh>
    <phoneticPr fontId="8"/>
  </si>
  <si>
    <t>130以上</t>
    <rPh sb="3" eb="5">
      <t>イジョウ</t>
    </rPh>
    <phoneticPr fontId="8"/>
  </si>
  <si>
    <t>85以上</t>
    <rPh sb="2" eb="4">
      <t>イジョウ</t>
    </rPh>
    <phoneticPr fontId="8"/>
  </si>
  <si>
    <t>100以上</t>
    <rPh sb="3" eb="5">
      <t>イジョウ</t>
    </rPh>
    <phoneticPr fontId="8"/>
  </si>
  <si>
    <t>120以上</t>
    <rPh sb="3" eb="5">
      <t>イジョウ</t>
    </rPh>
    <phoneticPr fontId="8"/>
  </si>
  <si>
    <t>60未満</t>
    <rPh sb="2" eb="4">
      <t>ミマン</t>
    </rPh>
    <phoneticPr fontId="8"/>
  </si>
  <si>
    <t>対　　象　　者</t>
    <rPh sb="0" eb="1">
      <t>タイ</t>
    </rPh>
    <rPh sb="3" eb="4">
      <t>ゾウ</t>
    </rPh>
    <rPh sb="6" eb="7">
      <t>シャ</t>
    </rPh>
    <phoneticPr fontId="8"/>
  </si>
  <si>
    <t>　区　分</t>
    <rPh sb="1" eb="2">
      <t>ク</t>
    </rPh>
    <rPh sb="3" eb="4">
      <t>ブン</t>
    </rPh>
    <phoneticPr fontId="8"/>
  </si>
  <si>
    <t>年　度　　</t>
    <rPh sb="0" eb="1">
      <t>トシ</t>
    </rPh>
    <rPh sb="2" eb="3">
      <t>ド</t>
    </rPh>
    <phoneticPr fontId="8"/>
  </si>
  <si>
    <t>資料：国保年金課</t>
    <rPh sb="0" eb="2">
      <t>シリョウ</t>
    </rPh>
    <rPh sb="3" eb="5">
      <t>コクホ</t>
    </rPh>
    <rPh sb="5" eb="8">
      <t>ネンキンカ</t>
    </rPh>
    <phoneticPr fontId="3"/>
  </si>
  <si>
    <t>受　　診　　者</t>
    <rPh sb="0" eb="1">
      <t>ウケ</t>
    </rPh>
    <rPh sb="3" eb="4">
      <t>シン</t>
    </rPh>
    <rPh sb="6" eb="7">
      <t>シャ</t>
    </rPh>
    <phoneticPr fontId="8"/>
  </si>
  <si>
    <t>（３）　年度別乳幼児保健相談及び健康診査実施状況</t>
    <rPh sb="4" eb="7">
      <t>ネンドベツ</t>
    </rPh>
    <rPh sb="7" eb="10">
      <t>ニュウヨウジ</t>
    </rPh>
    <rPh sb="10" eb="11">
      <t>ホケン</t>
    </rPh>
    <rPh sb="11" eb="12">
      <t>ケン</t>
    </rPh>
    <rPh sb="12" eb="14">
      <t>ソウダン</t>
    </rPh>
    <rPh sb="14" eb="15">
      <t>オヨ</t>
    </rPh>
    <rPh sb="16" eb="18">
      <t>ケンコウ</t>
    </rPh>
    <rPh sb="18" eb="19">
      <t>シンダン</t>
    </rPh>
    <rPh sb="19" eb="20">
      <t>サ</t>
    </rPh>
    <rPh sb="20" eb="22">
      <t>ジッシ</t>
    </rPh>
    <rPh sb="22" eb="24">
      <t>ジョウキョウ</t>
    </rPh>
    <phoneticPr fontId="3"/>
  </si>
  <si>
    <t>（５）　ごみ排出量と処理費の推移</t>
    <rPh sb="6" eb="8">
      <t>ハイシュツ</t>
    </rPh>
    <rPh sb="8" eb="9">
      <t>リョウ</t>
    </rPh>
    <rPh sb="10" eb="13">
      <t>ショリヒ</t>
    </rPh>
    <rPh sb="14" eb="16">
      <t>スイイ</t>
    </rPh>
    <phoneticPr fontId="8"/>
  </si>
  <si>
    <t>（６）　し尿処理状況</t>
    <rPh sb="5" eb="6">
      <t>シニョウ</t>
    </rPh>
    <rPh sb="6" eb="8">
      <t>ショリ</t>
    </rPh>
    <rPh sb="8" eb="10">
      <t>ジョウキョウ</t>
    </rPh>
    <phoneticPr fontId="3"/>
  </si>
  <si>
    <t>（７）　登録犬数、狂犬病予防注射及び野犬捕獲状況</t>
    <rPh sb="4" eb="6">
      <t>トウロク</t>
    </rPh>
    <rPh sb="6" eb="7">
      <t>イヌ</t>
    </rPh>
    <rPh sb="7" eb="8">
      <t>スウ</t>
    </rPh>
    <rPh sb="9" eb="12">
      <t>キョウケンビョウ</t>
    </rPh>
    <rPh sb="12" eb="14">
      <t>ヨボウ</t>
    </rPh>
    <rPh sb="14" eb="16">
      <t>チュウシャ</t>
    </rPh>
    <rPh sb="16" eb="17">
      <t>オヨ</t>
    </rPh>
    <rPh sb="18" eb="20">
      <t>ヤケン</t>
    </rPh>
    <rPh sb="20" eb="22">
      <t>ホカク</t>
    </rPh>
    <rPh sb="22" eb="24">
      <t>ジョウキョウ</t>
    </rPh>
    <phoneticPr fontId="3"/>
  </si>
  <si>
    <t>（８）　年次別種別予防接種状況</t>
    <rPh sb="4" eb="7">
      <t>ネンジベツ</t>
    </rPh>
    <rPh sb="7" eb="9">
      <t>シュベツ</t>
    </rPh>
    <rPh sb="9" eb="11">
      <t>ヨボウ</t>
    </rPh>
    <rPh sb="11" eb="13">
      <t>セッシュ</t>
    </rPh>
    <rPh sb="13" eb="15">
      <t>ジョウキョウ</t>
    </rPh>
    <phoneticPr fontId="8"/>
  </si>
  <si>
    <t>（９）　人口動態</t>
    <rPh sb="4" eb="6">
      <t>ジンコウ</t>
    </rPh>
    <rPh sb="6" eb="8">
      <t>ドウタイ</t>
    </rPh>
    <phoneticPr fontId="8"/>
  </si>
  <si>
    <t>資料：保健福祉課</t>
    <rPh sb="0" eb="2">
      <t>シリョウ</t>
    </rPh>
    <rPh sb="3" eb="5">
      <t>ホケン</t>
    </rPh>
    <rPh sb="5" eb="7">
      <t>フクシ</t>
    </rPh>
    <rPh sb="7" eb="8">
      <t>カ</t>
    </rPh>
    <phoneticPr fontId="8"/>
  </si>
  <si>
    <t>資料：保健福祉課　</t>
    <rPh sb="0" eb="2">
      <t>シリョウ</t>
    </rPh>
    <rPh sb="3" eb="5">
      <t>ホケン</t>
    </rPh>
    <rPh sb="5" eb="7">
      <t>フクシ</t>
    </rPh>
    <rPh sb="7" eb="8">
      <t>カ</t>
    </rPh>
    <phoneticPr fontId="3"/>
  </si>
  <si>
    <t>その他の動脈硬化危険因子</t>
    <rPh sb="2" eb="3">
      <t>タ</t>
    </rPh>
    <rPh sb="4" eb="6">
      <t>ドウミャク</t>
    </rPh>
    <rPh sb="6" eb="8">
      <t>コウカ</t>
    </rPh>
    <rPh sb="8" eb="10">
      <t>キケン</t>
    </rPh>
    <rPh sb="10" eb="12">
      <t>インシ</t>
    </rPh>
    <phoneticPr fontId="8"/>
  </si>
  <si>
    <t>インスリン
抵抗性</t>
    <rPh sb="6" eb="9">
      <t>テイコウセイ</t>
    </rPh>
    <phoneticPr fontId="8"/>
  </si>
  <si>
    <t>（２）　行政区別特定健康診査の状況</t>
    <rPh sb="4" eb="6">
      <t>ギョウセイ</t>
    </rPh>
    <rPh sb="6" eb="8">
      <t>クベツ</t>
    </rPh>
    <rPh sb="8" eb="10">
      <t>トクテイ</t>
    </rPh>
    <rPh sb="10" eb="12">
      <t>ケンコウ</t>
    </rPh>
    <rPh sb="12" eb="14">
      <t>シンサ</t>
    </rPh>
    <rPh sb="15" eb="17">
      <t>ジョウキョウ</t>
    </rPh>
    <phoneticPr fontId="3"/>
  </si>
  <si>
    <t>平成 22年</t>
    <rPh sb="0" eb="2">
      <t>ヘイセイ</t>
    </rPh>
    <phoneticPr fontId="8"/>
  </si>
  <si>
    <t>平成 23年</t>
    <rPh sb="0" eb="2">
      <t>ヘイセイ</t>
    </rPh>
    <phoneticPr fontId="8"/>
  </si>
  <si>
    <t>住登外</t>
    <rPh sb="0" eb="1">
      <t>ジュウ</t>
    </rPh>
    <rPh sb="1" eb="2">
      <t>トウ</t>
    </rPh>
    <rPh sb="2" eb="3">
      <t>ガイ</t>
    </rPh>
    <phoneticPr fontId="3"/>
  </si>
  <si>
    <r>
      <t>MR</t>
    </r>
    <r>
      <rPr>
        <sz val="9"/>
        <rFont val="ＭＳ 明朝"/>
        <family val="1"/>
        <charset val="128"/>
      </rPr>
      <t>１期</t>
    </r>
    <rPh sb="3" eb="4">
      <t>き</t>
    </rPh>
    <phoneticPr fontId="11" type="Hiragana" alignment="distributed"/>
  </si>
  <si>
    <r>
      <t>MR２</t>
    </r>
    <r>
      <rPr>
        <sz val="9"/>
        <rFont val="ＭＳ 明朝"/>
        <family val="1"/>
        <charset val="128"/>
      </rPr>
      <t>期</t>
    </r>
    <rPh sb="3" eb="4">
      <t>き</t>
    </rPh>
    <phoneticPr fontId="11" type="Hiragana" alignment="distributed"/>
  </si>
  <si>
    <r>
      <t>MR３</t>
    </r>
    <r>
      <rPr>
        <sz val="9"/>
        <rFont val="ＭＳ 明朝"/>
        <family val="1"/>
        <charset val="128"/>
      </rPr>
      <t>期</t>
    </r>
    <rPh sb="3" eb="4">
      <t>き</t>
    </rPh>
    <phoneticPr fontId="11" type="Hiragana" alignment="distributed"/>
  </si>
  <si>
    <r>
      <t>MR４</t>
    </r>
    <r>
      <rPr>
        <sz val="9"/>
        <rFont val="ＭＳ 明朝"/>
        <family val="1"/>
        <charset val="128"/>
      </rPr>
      <t>期</t>
    </r>
    <rPh sb="3" eb="4">
      <t>き</t>
    </rPh>
    <phoneticPr fontId="11" type="Hiragana" alignment="distributed"/>
  </si>
  <si>
    <t>平成二十五年</t>
    <rPh sb="0" eb="2">
      <t>ヘイセイ</t>
    </rPh>
    <rPh sb="2" eb="4">
      <t>ニジュウ</t>
    </rPh>
    <rPh sb="4" eb="5">
      <t>5</t>
    </rPh>
    <rPh sb="5" eb="6">
      <t>ネン</t>
    </rPh>
    <phoneticPr fontId="8"/>
  </si>
  <si>
    <t>（４）　年度別母子健康手帳交付状況</t>
    <rPh sb="7" eb="9">
      <t>ボシ</t>
    </rPh>
    <rPh sb="9" eb="11">
      <t>ケンコウ</t>
    </rPh>
    <rPh sb="11" eb="13">
      <t>テチョウ</t>
    </rPh>
    <rPh sb="13" eb="15">
      <t>コウフ</t>
    </rPh>
    <rPh sb="15" eb="17">
      <t>ジョウキョウ</t>
    </rPh>
    <phoneticPr fontId="8"/>
  </si>
  <si>
    <t>平成24年</t>
    <rPh sb="0" eb="2">
      <t>ヘイセイ</t>
    </rPh>
    <phoneticPr fontId="8"/>
  </si>
  <si>
    <t>平成 25年</t>
    <rPh sb="0" eb="2">
      <t>ヘイセイ</t>
    </rPh>
    <phoneticPr fontId="8"/>
  </si>
  <si>
    <t>平成 26年</t>
    <rPh sb="0" eb="2">
      <t>ヘイセイ</t>
    </rPh>
    <phoneticPr fontId="8"/>
  </si>
  <si>
    <t>平成26年</t>
    <rPh sb="0" eb="2">
      <t>ヘイセイ</t>
    </rPh>
    <phoneticPr fontId="8"/>
  </si>
  <si>
    <t>-</t>
  </si>
  <si>
    <t>－</t>
  </si>
  <si>
    <t>平成十九年</t>
    <rPh sb="0" eb="2">
      <t>ヘイセイ</t>
    </rPh>
    <rPh sb="2" eb="3">
      <t>ジュウ</t>
    </rPh>
    <rPh sb="3" eb="4">
      <t>9</t>
    </rPh>
    <rPh sb="4" eb="5">
      <t>ネン</t>
    </rPh>
    <phoneticPr fontId="8"/>
  </si>
  <si>
    <t>平成二十一年</t>
    <rPh sb="0" eb="2">
      <t>ヘイセイ</t>
    </rPh>
    <rPh sb="2" eb="5">
      <t>21</t>
    </rPh>
    <rPh sb="5" eb="6">
      <t>ネン</t>
    </rPh>
    <phoneticPr fontId="8"/>
  </si>
  <si>
    <t>平成二十二年</t>
    <rPh sb="0" eb="2">
      <t>ヘイセイ</t>
    </rPh>
    <rPh sb="2" eb="5">
      <t>22</t>
    </rPh>
    <rPh sb="5" eb="6">
      <t>ネン</t>
    </rPh>
    <phoneticPr fontId="8"/>
  </si>
  <si>
    <t>平成二十三年</t>
    <rPh sb="0" eb="2">
      <t>ヘイセイ</t>
    </rPh>
    <rPh sb="2" eb="4">
      <t>ニジュウ</t>
    </rPh>
    <rPh sb="4" eb="5">
      <t>3</t>
    </rPh>
    <rPh sb="5" eb="6">
      <t>ネン</t>
    </rPh>
    <phoneticPr fontId="8"/>
  </si>
  <si>
    <t>平成二十四年</t>
    <rPh sb="0" eb="2">
      <t>ヘイセイ</t>
    </rPh>
    <rPh sb="2" eb="4">
      <t>ニジュウ</t>
    </rPh>
    <rPh sb="4" eb="5">
      <t>4</t>
    </rPh>
    <rPh sb="5" eb="6">
      <t>ネン</t>
    </rPh>
    <phoneticPr fontId="8"/>
  </si>
  <si>
    <t>平成二十六年</t>
    <rPh sb="0" eb="2">
      <t>ヘイセイ</t>
    </rPh>
    <rPh sb="2" eb="4">
      <t>ニジュウ</t>
    </rPh>
    <rPh sb="4" eb="5">
      <t>6</t>
    </rPh>
    <rPh sb="5" eb="6">
      <t>ネン</t>
    </rPh>
    <phoneticPr fontId="8"/>
  </si>
  <si>
    <t>自殺</t>
    <rPh sb="0" eb="2">
      <t>ジサツ</t>
    </rPh>
    <phoneticPr fontId="8"/>
  </si>
  <si>
    <t>小児用肺炎</t>
    <rPh sb="0" eb="3">
      <t>ショウニヨウ</t>
    </rPh>
    <rPh sb="3" eb="5">
      <t>ハイエン</t>
    </rPh>
    <phoneticPr fontId="8"/>
  </si>
  <si>
    <t>－</t>
    <phoneticPr fontId="8"/>
  </si>
  <si>
    <t>インフルエンザ</t>
    <phoneticPr fontId="8"/>
  </si>
  <si>
    <t>※小児用肺炎は平成25年から実施。　</t>
    <rPh sb="1" eb="4">
      <t>ショウニヨウ</t>
    </rPh>
    <rPh sb="4" eb="6">
      <t>ハイエン</t>
    </rPh>
    <rPh sb="7" eb="9">
      <t>ヘイセイ</t>
    </rPh>
    <rPh sb="11" eb="12">
      <t>ネン</t>
    </rPh>
    <rPh sb="14" eb="16">
      <t>ジッシ</t>
    </rPh>
    <phoneticPr fontId="8"/>
  </si>
  <si>
    <t>行政区</t>
    <phoneticPr fontId="3"/>
  </si>
  <si>
    <t>年度</t>
    <rPh sb="0" eb="2">
      <t>ネンド</t>
    </rPh>
    <phoneticPr fontId="8"/>
  </si>
  <si>
    <t>家庭系 ごみ（ｔ）</t>
    <rPh sb="0" eb="2">
      <t>カテイ</t>
    </rPh>
    <rPh sb="2" eb="3">
      <t>ケイ</t>
    </rPh>
    <phoneticPr fontId="8"/>
  </si>
  <si>
    <t>事業系 ごみ（ｔ）</t>
    <rPh sb="0" eb="2">
      <t>ジギョウ</t>
    </rPh>
    <rPh sb="2" eb="3">
      <t>ケイ</t>
    </rPh>
    <phoneticPr fontId="8"/>
  </si>
  <si>
    <t>※資源ごみの上段は集団回収団体、下段は町の収集量を示す。</t>
    <rPh sb="1" eb="3">
      <t>シゲン</t>
    </rPh>
    <rPh sb="6" eb="8">
      <t>ジョウダン</t>
    </rPh>
    <rPh sb="9" eb="11">
      <t>シュウダン</t>
    </rPh>
    <rPh sb="11" eb="13">
      <t>カイシュウ</t>
    </rPh>
    <rPh sb="13" eb="15">
      <t>ダンタイ</t>
    </rPh>
    <rPh sb="16" eb="18">
      <t>ゲダン</t>
    </rPh>
    <rPh sb="19" eb="20">
      <t>チョウ</t>
    </rPh>
    <rPh sb="21" eb="24">
      <t>シュウシュウリョウ</t>
    </rPh>
    <rPh sb="25" eb="26">
      <t>シメ</t>
    </rPh>
    <phoneticPr fontId="8"/>
  </si>
  <si>
    <t>生ポリオ</t>
    <rPh sb="0" eb="1">
      <t>ナマ</t>
    </rPh>
    <phoneticPr fontId="8"/>
  </si>
  <si>
    <t>接種率</t>
    <rPh sb="0" eb="2">
      <t>セッシュ</t>
    </rPh>
    <rPh sb="2" eb="3">
      <t>セッシュリツ</t>
    </rPh>
    <phoneticPr fontId="8"/>
  </si>
  <si>
    <t>不活化ポリオ</t>
    <rPh sb="0" eb="3">
      <t>フカツカ</t>
    </rPh>
    <phoneticPr fontId="8"/>
  </si>
  <si>
    <t>４種混合</t>
    <rPh sb="1" eb="2">
      <t>シュ</t>
    </rPh>
    <rPh sb="2" eb="4">
      <t>コンゴウ</t>
    </rPh>
    <phoneticPr fontId="8"/>
  </si>
  <si>
    <t>子宮頸がん</t>
    <rPh sb="0" eb="2">
      <t>シキュウ</t>
    </rPh>
    <rPh sb="2" eb="3">
      <t>ケイ</t>
    </rPh>
    <phoneticPr fontId="8"/>
  </si>
  <si>
    <t>水　　痘</t>
    <rPh sb="0" eb="1">
      <t>みず</t>
    </rPh>
    <rPh sb="3" eb="4">
      <t>とう</t>
    </rPh>
    <phoneticPr fontId="11" type="Hiragana" alignment="distributed"/>
  </si>
  <si>
    <t>高齢者肺炎球菌</t>
    <rPh sb="0" eb="3">
      <t>コウレイシャ</t>
    </rPh>
    <rPh sb="3" eb="5">
      <t>ハイエン</t>
    </rPh>
    <rPh sb="5" eb="7">
      <t>キュウキン</t>
    </rPh>
    <phoneticPr fontId="8"/>
  </si>
  <si>
    <t>※出生・死亡率は人口千対。乳児・新生児死亡率は出生千対。死産率は出産（出生＋死産）千対。周産期死亡率は出産（出生＋妊娠満２２週以後の死産）千対である。</t>
    <rPh sb="1" eb="3">
      <t>シュッショウ</t>
    </rPh>
    <rPh sb="4" eb="6">
      <t>シボウ</t>
    </rPh>
    <rPh sb="6" eb="7">
      <t>リツ</t>
    </rPh>
    <rPh sb="8" eb="10">
      <t>ジンコウ</t>
    </rPh>
    <rPh sb="10" eb="12">
      <t>センツイ</t>
    </rPh>
    <rPh sb="13" eb="15">
      <t>ニュウジ</t>
    </rPh>
    <rPh sb="16" eb="19">
      <t>シンセイジ</t>
    </rPh>
    <rPh sb="19" eb="22">
      <t>シボウリツ</t>
    </rPh>
    <rPh sb="23" eb="25">
      <t>シュッショウ</t>
    </rPh>
    <rPh sb="25" eb="27">
      <t>センツイ</t>
    </rPh>
    <rPh sb="28" eb="30">
      <t>シザン</t>
    </rPh>
    <rPh sb="30" eb="31">
      <t>リツ</t>
    </rPh>
    <rPh sb="32" eb="34">
      <t>シュッサン</t>
    </rPh>
    <rPh sb="35" eb="37">
      <t>シュッショウ</t>
    </rPh>
    <rPh sb="38" eb="40">
      <t>シザン</t>
    </rPh>
    <rPh sb="41" eb="43">
      <t>センツイ</t>
    </rPh>
    <rPh sb="44" eb="45">
      <t>シュウ</t>
    </rPh>
    <rPh sb="45" eb="46">
      <t>サン</t>
    </rPh>
    <rPh sb="46" eb="47">
      <t>キ</t>
    </rPh>
    <rPh sb="47" eb="49">
      <t>シボウ</t>
    </rPh>
    <rPh sb="49" eb="50">
      <t>リツ</t>
    </rPh>
    <rPh sb="51" eb="53">
      <t>シュッサン</t>
    </rPh>
    <rPh sb="54" eb="56">
      <t>シュッショウ</t>
    </rPh>
    <rPh sb="57" eb="59">
      <t>ニンシン</t>
    </rPh>
    <rPh sb="59" eb="60">
      <t>マン</t>
    </rPh>
    <rPh sb="62" eb="63">
      <t>シュウ</t>
    </rPh>
    <rPh sb="63" eb="65">
      <t>イゴ</t>
    </rPh>
    <rPh sb="66" eb="68">
      <t>シザン</t>
    </rPh>
    <rPh sb="69" eb="71">
      <t>センツイ</t>
    </rPh>
    <phoneticPr fontId="8"/>
  </si>
  <si>
    <t>資料：保健所概況</t>
    <rPh sb="0" eb="2">
      <t>シリョウ</t>
    </rPh>
    <rPh sb="3" eb="6">
      <t>ホケンジョ</t>
    </rPh>
    <rPh sb="6" eb="8">
      <t>ガイキョウ</t>
    </rPh>
    <phoneticPr fontId="8"/>
  </si>
  <si>
    <t>7.1以上</t>
    <rPh sb="3" eb="5">
      <t>イジョウ</t>
    </rPh>
    <phoneticPr fontId="8"/>
  </si>
  <si>
    <t>合　　　　　　　　計</t>
    <rPh sb="0" eb="10">
      <t>ゴウケイ</t>
    </rPh>
    <phoneticPr fontId="8"/>
  </si>
  <si>
    <t>氷雪販売業</t>
    <rPh sb="0" eb="2">
      <t>ヒョウセツ</t>
    </rPh>
    <rPh sb="2" eb="5">
      <t>ハンバイギョウ</t>
    </rPh>
    <phoneticPr fontId="8"/>
  </si>
  <si>
    <t>氷雪製造業</t>
    <rPh sb="0" eb="2">
      <t>ヒョウセツ</t>
    </rPh>
    <rPh sb="2" eb="5">
      <t>セイゾウギョウ</t>
    </rPh>
    <phoneticPr fontId="8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</si>
  <si>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8"/>
  </si>
  <si>
    <t>そうざい製造業</t>
    <rPh sb="4" eb="7">
      <t>セイゾウギョウ</t>
    </rPh>
    <phoneticPr fontId="8"/>
  </si>
  <si>
    <t>めん類製造業</t>
    <rPh sb="0" eb="3">
      <t>メンルイ</t>
    </rPh>
    <rPh sb="3" eb="6">
      <t>セイゾウギョウ</t>
    </rPh>
    <phoneticPr fontId="8"/>
  </si>
  <si>
    <t>豆腐製造業</t>
    <rPh sb="0" eb="2">
      <t>トウフ</t>
    </rPh>
    <rPh sb="2" eb="5">
      <t>セイゾウギョウ</t>
    </rPh>
    <phoneticPr fontId="8"/>
  </si>
  <si>
    <t>ソース類製造業</t>
    <rPh sb="3" eb="4">
      <t>ルイ</t>
    </rPh>
    <rPh sb="4" eb="7">
      <t>セイゾウギョウ</t>
    </rPh>
    <phoneticPr fontId="8"/>
  </si>
  <si>
    <t>みそ製造業</t>
    <rPh sb="2" eb="5">
      <t>セイゾウギョウ</t>
    </rPh>
    <phoneticPr fontId="8"/>
  </si>
  <si>
    <t>食肉製品製造業</t>
    <rPh sb="0" eb="2">
      <t>ショクニク</t>
    </rPh>
    <rPh sb="2" eb="4">
      <t>セイヒン</t>
    </rPh>
    <rPh sb="4" eb="7">
      <t>セイゾウギョウ</t>
    </rPh>
    <phoneticPr fontId="8"/>
  </si>
  <si>
    <t>食肉販売業</t>
    <rPh sb="0" eb="2">
      <t>ショクニク</t>
    </rPh>
    <rPh sb="2" eb="4">
      <t>ハンバイ</t>
    </rPh>
    <rPh sb="4" eb="5">
      <t>ギョウ</t>
    </rPh>
    <phoneticPr fontId="8"/>
  </si>
  <si>
    <t>食肉処理業</t>
    <rPh sb="0" eb="2">
      <t>ショクニク</t>
    </rPh>
    <rPh sb="2" eb="4">
      <t>ショリ</t>
    </rPh>
    <rPh sb="4" eb="5">
      <t>ギョウ</t>
    </rPh>
    <phoneticPr fontId="8"/>
  </si>
  <si>
    <t>乳類販売業</t>
    <rPh sb="0" eb="2">
      <t>ニュウルイ</t>
    </rPh>
    <rPh sb="2" eb="5">
      <t>ハンバイギョウ</t>
    </rPh>
    <phoneticPr fontId="8"/>
  </si>
  <si>
    <t>アイスクリーム類製造業</t>
    <rPh sb="7" eb="8">
      <t>ルイ</t>
    </rPh>
    <rPh sb="8" eb="11">
      <t>セイゾウギョウ</t>
    </rPh>
    <phoneticPr fontId="8"/>
  </si>
  <si>
    <t>あん類製造業</t>
    <rPh sb="2" eb="3">
      <t>ルイ</t>
    </rPh>
    <rPh sb="3" eb="6">
      <t>セイゾウギョウ</t>
    </rPh>
    <phoneticPr fontId="8"/>
  </si>
  <si>
    <t>喫茶店営業</t>
    <rPh sb="0" eb="3">
      <t>キッサテン</t>
    </rPh>
    <rPh sb="3" eb="5">
      <t>エイギョウ</t>
    </rPh>
    <phoneticPr fontId="8"/>
  </si>
  <si>
    <t>かん詰びん詰食品製造業</t>
    <rPh sb="2" eb="3">
      <t>ヅ</t>
    </rPh>
    <rPh sb="5" eb="6">
      <t>ヅ</t>
    </rPh>
    <rPh sb="6" eb="8">
      <t>ショクヒン</t>
    </rPh>
    <rPh sb="8" eb="11">
      <t>セイゾウギョウ</t>
    </rPh>
    <phoneticPr fontId="8"/>
  </si>
  <si>
    <t>魚介類販売業</t>
    <rPh sb="0" eb="3">
      <t>ギョカイルイ</t>
    </rPh>
    <rPh sb="3" eb="6">
      <t>ハンバイギョウ</t>
    </rPh>
    <phoneticPr fontId="8"/>
  </si>
  <si>
    <t>乳製品製造業</t>
    <rPh sb="0" eb="3">
      <t>ニュウセイヒン</t>
    </rPh>
    <rPh sb="3" eb="6">
      <t>セイゾウギョウ</t>
    </rPh>
    <phoneticPr fontId="8"/>
  </si>
  <si>
    <t>乳処理業</t>
    <rPh sb="0" eb="1">
      <t>ニュウ</t>
    </rPh>
    <rPh sb="1" eb="3">
      <t>ショリ</t>
    </rPh>
    <rPh sb="3" eb="4">
      <t>ギョウ</t>
    </rPh>
    <phoneticPr fontId="8"/>
  </si>
  <si>
    <t>菓子（パンを含む）製造業</t>
    <rPh sb="0" eb="2">
      <t>カシ</t>
    </rPh>
    <rPh sb="6" eb="7">
      <t>フク</t>
    </rPh>
    <rPh sb="9" eb="12">
      <t>セイゾウギョウ</t>
    </rPh>
    <phoneticPr fontId="8"/>
  </si>
  <si>
    <t>小　　　　計</t>
    <rPh sb="0" eb="6">
      <t>ショウケイ</t>
    </rPh>
    <phoneticPr fontId="8"/>
  </si>
  <si>
    <t>その他</t>
    <rPh sb="0" eb="3">
      <t>ソノタ</t>
    </rPh>
    <phoneticPr fontId="8"/>
  </si>
  <si>
    <t>旅館</t>
    <rPh sb="0" eb="2">
      <t>リョカン</t>
    </rPh>
    <phoneticPr fontId="8"/>
  </si>
  <si>
    <t>仕出し屋・弁当屋</t>
    <rPh sb="0" eb="4">
      <t>シダシヤ</t>
    </rPh>
    <rPh sb="5" eb="8">
      <t>ベントウヤ</t>
    </rPh>
    <phoneticPr fontId="8"/>
  </si>
  <si>
    <t>飲　食　店　営　業</t>
    <rPh sb="0" eb="5">
      <t>インショクテン</t>
    </rPh>
    <rPh sb="6" eb="9">
      <t>エイギョウ</t>
    </rPh>
    <phoneticPr fontId="8"/>
  </si>
  <si>
    <t>業態</t>
    <rPh sb="0" eb="2">
      <t>ギョウタイ</t>
    </rPh>
    <phoneticPr fontId="8"/>
  </si>
  <si>
    <t>年度</t>
    <rPh sb="0" eb="1">
      <t>ネンジ</t>
    </rPh>
    <rPh sb="1" eb="2">
      <t>ド</t>
    </rPh>
    <phoneticPr fontId="8"/>
  </si>
  <si>
    <t>（１０）　食品衛生関係営業許可施設数</t>
    <rPh sb="5" eb="7">
      <t>ショクヒン</t>
    </rPh>
    <rPh sb="7" eb="9">
      <t>エイセイ</t>
    </rPh>
    <rPh sb="9" eb="11">
      <t>カンケイ</t>
    </rPh>
    <rPh sb="11" eb="13">
      <t>エイギョウ</t>
    </rPh>
    <rPh sb="13" eb="15">
      <t>キョカ</t>
    </rPh>
    <rPh sb="15" eb="18">
      <t>シセツスウ</t>
    </rPh>
    <phoneticPr fontId="8"/>
  </si>
  <si>
    <t>※｛　内は内数である。</t>
  </si>
  <si>
    <t>自殺</t>
  </si>
  <si>
    <t xml:space="preserve">     不慮の溺死及び溺水</t>
    <rPh sb="10" eb="11">
      <t>オヨ</t>
    </rPh>
    <rPh sb="12" eb="13">
      <t>デキ</t>
    </rPh>
    <rPh sb="13" eb="14">
      <t>スイ</t>
    </rPh>
    <phoneticPr fontId="19"/>
  </si>
  <si>
    <t xml:space="preserve">     煙、火及び火焔への曝露</t>
    <rPh sb="5" eb="6">
      <t>ケムリ</t>
    </rPh>
    <rPh sb="14" eb="16">
      <t>バクロ</t>
    </rPh>
    <phoneticPr fontId="19"/>
  </si>
  <si>
    <t xml:space="preserve">     交通事故</t>
    <rPh sb="5" eb="7">
      <t>コウツウ</t>
    </rPh>
    <phoneticPr fontId="19"/>
  </si>
  <si>
    <t>不慮の事故</t>
    <phoneticPr fontId="4"/>
  </si>
  <si>
    <t>老衰</t>
    <phoneticPr fontId="19"/>
  </si>
  <si>
    <t>肝疾患</t>
    <phoneticPr fontId="4"/>
  </si>
  <si>
    <t>胃潰瘍及び十二指腸潰瘍</t>
    <rPh sb="1" eb="3">
      <t>カイヨウ</t>
    </rPh>
    <phoneticPr fontId="4"/>
  </si>
  <si>
    <t>呼吸器系の疾患</t>
    <rPh sb="0" eb="3">
      <t>コキュウキ</t>
    </rPh>
    <rPh sb="3" eb="4">
      <t>ケイ</t>
    </rPh>
    <rPh sb="5" eb="7">
      <t>シッカン</t>
    </rPh>
    <phoneticPr fontId="4"/>
  </si>
  <si>
    <t xml:space="preserve">  ｛高血圧性心疾患及び心腎疾患</t>
    <rPh sb="10" eb="11">
      <t>オヨ</t>
    </rPh>
    <rPh sb="12" eb="13">
      <t>シン</t>
    </rPh>
    <rPh sb="13" eb="14">
      <t>ジン</t>
    </rPh>
    <rPh sb="14" eb="16">
      <t>シッカン</t>
    </rPh>
    <phoneticPr fontId="19"/>
  </si>
  <si>
    <t>高血圧性疾患</t>
  </si>
  <si>
    <t xml:space="preserve">    慢性非リウマチ性心内膜疾患</t>
    <rPh sb="6" eb="7">
      <t>ヒ</t>
    </rPh>
    <rPh sb="12" eb="13">
      <t>シン</t>
    </rPh>
    <rPh sb="13" eb="15">
      <t>ナイマク</t>
    </rPh>
    <rPh sb="15" eb="17">
      <t>シッカン</t>
    </rPh>
    <phoneticPr fontId="19"/>
  </si>
  <si>
    <t xml:space="preserve">     その他の虚血性心疾患</t>
    <rPh sb="7" eb="8">
      <t>タ</t>
    </rPh>
    <phoneticPr fontId="19"/>
  </si>
  <si>
    <t>心疾患</t>
    <phoneticPr fontId="19"/>
  </si>
  <si>
    <t>糖尿病</t>
    <phoneticPr fontId="19"/>
  </si>
  <si>
    <t xml:space="preserve">     その他</t>
    <phoneticPr fontId="19"/>
  </si>
  <si>
    <t xml:space="preserve">     白血病</t>
    <phoneticPr fontId="19"/>
  </si>
  <si>
    <t xml:space="preserve">     子宮</t>
    <phoneticPr fontId="19"/>
  </si>
  <si>
    <t xml:space="preserve">     乳房</t>
    <phoneticPr fontId="19"/>
  </si>
  <si>
    <t xml:space="preserve">     気管、気管支及び肺</t>
    <phoneticPr fontId="19"/>
  </si>
  <si>
    <t xml:space="preserve">     膵</t>
    <phoneticPr fontId="19"/>
  </si>
  <si>
    <t xml:space="preserve">     肝及び肝内胆管</t>
    <rPh sb="6" eb="7">
      <t>オヨ</t>
    </rPh>
    <rPh sb="8" eb="9">
      <t>カン</t>
    </rPh>
    <rPh sb="9" eb="10">
      <t>ナイ</t>
    </rPh>
    <rPh sb="10" eb="12">
      <t>タンカン</t>
    </rPh>
    <phoneticPr fontId="19"/>
  </si>
  <si>
    <t xml:space="preserve">     直腸Ｓ状結腸移行部及び直腸</t>
    <rPh sb="16" eb="18">
      <t>チョクチョウ</t>
    </rPh>
    <phoneticPr fontId="19"/>
  </si>
  <si>
    <t xml:space="preserve">     胃</t>
    <phoneticPr fontId="19"/>
  </si>
  <si>
    <t xml:space="preserve">    食道</t>
    <phoneticPr fontId="19"/>
  </si>
  <si>
    <t>新生物</t>
    <phoneticPr fontId="4"/>
  </si>
  <si>
    <t>その他感染症及び寄生虫病</t>
    <rPh sb="2" eb="3">
      <t>タ</t>
    </rPh>
    <rPh sb="3" eb="6">
      <t>カンセンショウ</t>
    </rPh>
    <rPh sb="6" eb="7">
      <t>オヨ</t>
    </rPh>
    <rPh sb="8" eb="11">
      <t>キセイチュウ</t>
    </rPh>
    <rPh sb="11" eb="12">
      <t>ビョウ</t>
    </rPh>
    <phoneticPr fontId="8"/>
  </si>
  <si>
    <t>ヒト免疫不全ウイルス[HIV]病</t>
    <rPh sb="2" eb="4">
      <t>メンエキ</t>
    </rPh>
    <rPh sb="4" eb="6">
      <t>フゼン</t>
    </rPh>
    <phoneticPr fontId="8"/>
  </si>
  <si>
    <t>ウイルス肝炎</t>
    <rPh sb="4" eb="6">
      <t>カンエン</t>
    </rPh>
    <phoneticPr fontId="8"/>
  </si>
  <si>
    <t>敗血症</t>
    <rPh sb="0" eb="3">
      <t>ハイケツショウ</t>
    </rPh>
    <phoneticPr fontId="8"/>
  </si>
  <si>
    <t>結核</t>
  </si>
  <si>
    <t>腸管感染症</t>
    <rPh sb="0" eb="2">
      <t>チョウカン</t>
    </rPh>
    <rPh sb="2" eb="5">
      <t>カンセンショウ</t>
    </rPh>
    <phoneticPr fontId="4"/>
  </si>
  <si>
    <t>死亡総数</t>
    <phoneticPr fontId="19"/>
  </si>
  <si>
    <t>女</t>
  </si>
  <si>
    <t>男</t>
  </si>
  <si>
    <t>計</t>
  </si>
  <si>
    <t xml:space="preserve"> 死因</t>
    <phoneticPr fontId="2"/>
  </si>
  <si>
    <t>平成24年</t>
    <phoneticPr fontId="4"/>
  </si>
  <si>
    <t>（１２）　死因別死亡者数</t>
    <phoneticPr fontId="2"/>
  </si>
  <si>
    <t>24年</t>
    <phoneticPr fontId="4"/>
  </si>
  <si>
    <t>-</t>
    <phoneticPr fontId="4"/>
  </si>
  <si>
    <t>年  度</t>
    <rPh sb="3" eb="4">
      <t>ド</t>
    </rPh>
    <phoneticPr fontId="4"/>
  </si>
  <si>
    <t>取次所</t>
  </si>
  <si>
    <t>一般クリーニング所</t>
    <phoneticPr fontId="19"/>
  </si>
  <si>
    <t>下宿</t>
  </si>
  <si>
    <t>簡易  宿所</t>
    <phoneticPr fontId="19"/>
  </si>
  <si>
    <t>旅館</t>
  </si>
  <si>
    <t>ホテル</t>
  </si>
  <si>
    <t>総　計</t>
    <phoneticPr fontId="4"/>
  </si>
  <si>
    <t>クリーニング所</t>
  </si>
  <si>
    <t>旅   館</t>
    <phoneticPr fontId="4"/>
  </si>
  <si>
    <t>公衆浴槽</t>
    <rPh sb="0" eb="2">
      <t>コウシュウ</t>
    </rPh>
    <rPh sb="2" eb="4">
      <t>ヨクソウ</t>
    </rPh>
    <phoneticPr fontId="4"/>
  </si>
  <si>
    <t>美容所</t>
  </si>
  <si>
    <t>理容所</t>
  </si>
  <si>
    <t>業態区分</t>
    <phoneticPr fontId="4"/>
  </si>
  <si>
    <t>（１１）　環境衛生関係年次別営業施設数</t>
    <phoneticPr fontId="2"/>
  </si>
  <si>
    <t>交通量(台/10分)</t>
    <rPh sb="4" eb="5">
      <t>ダイ</t>
    </rPh>
    <rPh sb="8" eb="9">
      <t>フン</t>
    </rPh>
    <phoneticPr fontId="3"/>
  </si>
  <si>
    <t>単位:デシベル</t>
    <rPh sb="0" eb="2">
      <t>タンイ</t>
    </rPh>
    <phoneticPr fontId="3"/>
  </si>
  <si>
    <t>騒音レベル</t>
    <rPh sb="0" eb="2">
      <t>ソウオン</t>
    </rPh>
    <phoneticPr fontId="3"/>
  </si>
  <si>
    <t>時間の区域</t>
    <rPh sb="0" eb="2">
      <t>ジカン</t>
    </rPh>
    <rPh sb="3" eb="5">
      <t>クイキ</t>
    </rPh>
    <phoneticPr fontId="3"/>
  </si>
  <si>
    <t>地上高(ｍ)　</t>
    <rPh sb="0" eb="2">
      <t>チジョウ</t>
    </rPh>
    <rPh sb="2" eb="3">
      <t>コウ</t>
    </rPh>
    <phoneticPr fontId="3"/>
  </si>
  <si>
    <t>測定年月日</t>
    <rPh sb="0" eb="2">
      <t>ソクテイ</t>
    </rPh>
    <rPh sb="2" eb="5">
      <t>ネンガッピ</t>
    </rPh>
    <phoneticPr fontId="3"/>
  </si>
  <si>
    <t>区域の区分</t>
    <rPh sb="0" eb="2">
      <t>クイキ</t>
    </rPh>
    <rPh sb="3" eb="5">
      <t>クブン</t>
    </rPh>
    <phoneticPr fontId="3"/>
  </si>
  <si>
    <t>地域の類型</t>
    <rPh sb="0" eb="2">
      <t>チイキ</t>
    </rPh>
    <rPh sb="3" eb="5">
      <t>ルイケイ</t>
    </rPh>
    <phoneticPr fontId="3"/>
  </si>
  <si>
    <t>車線数</t>
    <rPh sb="0" eb="3">
      <t>シャセンスウ</t>
    </rPh>
    <phoneticPr fontId="3"/>
  </si>
  <si>
    <t>国道329号線</t>
    <rPh sb="0" eb="2">
      <t>コクドウ</t>
    </rPh>
    <rPh sb="5" eb="7">
      <t>ゴウセン</t>
    </rPh>
    <phoneticPr fontId="3"/>
  </si>
  <si>
    <t>道路名</t>
    <rPh sb="0" eb="3">
      <t>ドウロメイ</t>
    </rPh>
    <phoneticPr fontId="3"/>
  </si>
  <si>
    <t>定点所在地</t>
    <rPh sb="0" eb="2">
      <t>テイテン</t>
    </rPh>
    <rPh sb="2" eb="5">
      <t>ショザイチ</t>
    </rPh>
    <phoneticPr fontId="3"/>
  </si>
  <si>
    <t>A類型</t>
    <rPh sb="1" eb="3">
      <t>ルイケイ</t>
    </rPh>
    <phoneticPr fontId="3"/>
  </si>
  <si>
    <t>県道128号線</t>
    <rPh sb="0" eb="2">
      <t>ケンドウ</t>
    </rPh>
    <rPh sb="5" eb="7">
      <t>ゴウセン</t>
    </rPh>
    <phoneticPr fontId="3"/>
  </si>
  <si>
    <t>南風原町字津嘉山547番地　</t>
    <rPh sb="0" eb="3">
      <t>ハエバル</t>
    </rPh>
    <rPh sb="3" eb="4">
      <t>チョウ</t>
    </rPh>
    <rPh sb="4" eb="5">
      <t>アザ</t>
    </rPh>
    <rPh sb="5" eb="8">
      <t>ツカザン</t>
    </rPh>
    <rPh sb="11" eb="13">
      <t>バンチ</t>
    </rPh>
    <phoneticPr fontId="3"/>
  </si>
  <si>
    <t>ＪＩＳ　Ｋ　０１０２</t>
    <phoneticPr fontId="8"/>
  </si>
  <si>
    <t>分析方法</t>
    <rPh sb="0" eb="2">
      <t>ブンセキ</t>
    </rPh>
    <rPh sb="2" eb="4">
      <t>ホウホウ</t>
    </rPh>
    <phoneticPr fontId="8"/>
  </si>
  <si>
    <t>安里又川上流</t>
    <rPh sb="0" eb="2">
      <t>アサト</t>
    </rPh>
    <rPh sb="2" eb="3">
      <t>マタ</t>
    </rPh>
    <rPh sb="3" eb="4">
      <t>カワ</t>
    </rPh>
    <rPh sb="4" eb="6">
      <t>ジョウリュウ</t>
    </rPh>
    <phoneticPr fontId="8"/>
  </si>
  <si>
    <t>新垣橋</t>
    <rPh sb="0" eb="2">
      <t>アラカキ</t>
    </rPh>
    <rPh sb="2" eb="3">
      <t>バシ</t>
    </rPh>
    <phoneticPr fontId="8"/>
  </si>
  <si>
    <t>武川良橋下流200m</t>
    <rPh sb="0" eb="2">
      <t>タケガワ</t>
    </rPh>
    <rPh sb="2" eb="3">
      <t>リョウ</t>
    </rPh>
    <rPh sb="3" eb="4">
      <t>バシ</t>
    </rPh>
    <rPh sb="4" eb="6">
      <t>カリュウ</t>
    </rPh>
    <phoneticPr fontId="8"/>
  </si>
  <si>
    <t>池原橋</t>
    <rPh sb="0" eb="2">
      <t>イケハラ</t>
    </rPh>
    <rPh sb="2" eb="3">
      <t>ハシ</t>
    </rPh>
    <phoneticPr fontId="8"/>
  </si>
  <si>
    <t>前田橋</t>
    <rPh sb="0" eb="2">
      <t>マエダ</t>
    </rPh>
    <rPh sb="2" eb="3">
      <t>バシ</t>
    </rPh>
    <phoneticPr fontId="8"/>
  </si>
  <si>
    <t>大子橋</t>
    <rPh sb="0" eb="1">
      <t>オオ</t>
    </rPh>
    <rPh sb="1" eb="2">
      <t>コ</t>
    </rPh>
    <rPh sb="2" eb="3">
      <t>ハシ</t>
    </rPh>
    <phoneticPr fontId="8"/>
  </si>
  <si>
    <t>調査地点名</t>
    <rPh sb="0" eb="2">
      <t>チョウサ</t>
    </rPh>
    <rPh sb="2" eb="4">
      <t>チテン</t>
    </rPh>
    <rPh sb="4" eb="5">
      <t>メイ</t>
    </rPh>
    <phoneticPr fontId="8"/>
  </si>
  <si>
    <t>-</t>
    <phoneticPr fontId="8"/>
  </si>
  <si>
    <t>K-26</t>
    <phoneticPr fontId="8"/>
  </si>
  <si>
    <t>K-9</t>
    <phoneticPr fontId="8"/>
  </si>
  <si>
    <t>K-6</t>
    <phoneticPr fontId="8"/>
  </si>
  <si>
    <t>調査地点番号</t>
    <rPh sb="0" eb="2">
      <t>チョウサ</t>
    </rPh>
    <rPh sb="2" eb="4">
      <t>チテン</t>
    </rPh>
    <rPh sb="4" eb="6">
      <t>バンゴウ</t>
    </rPh>
    <phoneticPr fontId="8"/>
  </si>
  <si>
    <r>
      <t>流　　　　　　　　　　量　　　 　　　（ｍ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／日）</t>
    </r>
    <rPh sb="0" eb="12">
      <t>リュウリョウ</t>
    </rPh>
    <rPh sb="23" eb="24">
      <t>ヒ</t>
    </rPh>
    <phoneticPr fontId="8"/>
  </si>
  <si>
    <t>塩素イオン　Ｃ　ｌ　　　　　　　　　　（㎎／㍑）</t>
    <rPh sb="0" eb="2">
      <t>エンソ</t>
    </rPh>
    <phoneticPr fontId="8"/>
  </si>
  <si>
    <t>&lt;0.5</t>
    <phoneticPr fontId="8"/>
  </si>
  <si>
    <t>n-ヘキサン抽出物質　　　　　　　（㎎／㍑）</t>
    <rPh sb="6" eb="8">
      <t>チュウシュツ</t>
    </rPh>
    <rPh sb="8" eb="10">
      <t>ブッシツ</t>
    </rPh>
    <phoneticPr fontId="8"/>
  </si>
  <si>
    <t>陰イオン界面活性剤MBAＳ 　　　（㎎／㍑）</t>
    <rPh sb="0" eb="1">
      <t>イン</t>
    </rPh>
    <rPh sb="4" eb="6">
      <t>カイメン</t>
    </rPh>
    <rPh sb="6" eb="9">
      <t>カッセイザイ</t>
    </rPh>
    <phoneticPr fontId="8"/>
  </si>
  <si>
    <t>総　り　ん　　Ｔ-Ｐ　　　　　　　（㎎／㍑）　</t>
    <rPh sb="0" eb="1">
      <t>ソウ</t>
    </rPh>
    <phoneticPr fontId="8"/>
  </si>
  <si>
    <t>総　窒　素　　Ｔ-Ｎ 　　　　　　　　（㎎／㍑）</t>
    <rPh sb="0" eb="1">
      <t>ソウ</t>
    </rPh>
    <rPh sb="2" eb="5">
      <t>チッソ</t>
    </rPh>
    <phoneticPr fontId="8"/>
  </si>
  <si>
    <r>
      <t>1.7×10</t>
    </r>
    <r>
      <rPr>
        <vertAlign val="superscript"/>
        <sz val="10"/>
        <rFont val="ＭＳ Ｐ明朝"/>
        <family val="1"/>
        <charset val="128"/>
      </rPr>
      <t>5</t>
    </r>
    <phoneticPr fontId="8"/>
  </si>
  <si>
    <r>
      <t>7.9×10</t>
    </r>
    <r>
      <rPr>
        <vertAlign val="superscript"/>
        <sz val="10"/>
        <rFont val="ＭＳ Ｐ明朝"/>
        <family val="1"/>
        <charset val="128"/>
      </rPr>
      <t>4</t>
    </r>
    <phoneticPr fontId="8"/>
  </si>
  <si>
    <t>大腸菌群数　Ｅ.Ｃｏｌｉ（ＭＰＮ／100㍉㍑）</t>
    <rPh sb="0" eb="3">
      <t>ダイチョウキン</t>
    </rPh>
    <rPh sb="3" eb="4">
      <t>グン</t>
    </rPh>
    <rPh sb="4" eb="5">
      <t>スウ</t>
    </rPh>
    <phoneticPr fontId="8"/>
  </si>
  <si>
    <t>溶　存　酸　素　　ＤＯ　　　　　　　（㎎／㍑）</t>
    <rPh sb="0" eb="1">
      <t>ヨウ</t>
    </rPh>
    <rPh sb="2" eb="3">
      <t>ゾン</t>
    </rPh>
    <rPh sb="4" eb="7">
      <t>サンソ</t>
    </rPh>
    <phoneticPr fontId="8"/>
  </si>
  <si>
    <t>浮　遊　物　質　量　　ＳＳ　　　　　（㎎／㍑）</t>
    <rPh sb="0" eb="3">
      <t>フユウ</t>
    </rPh>
    <rPh sb="4" eb="9">
      <t>ブッシツリョウ</t>
    </rPh>
    <phoneticPr fontId="8"/>
  </si>
  <si>
    <t>化学的酸素要求量　ＣＯＤ　　　（㎎／㍑）</t>
    <rPh sb="0" eb="3">
      <t>カガクテキ</t>
    </rPh>
    <rPh sb="3" eb="5">
      <t>サンソ</t>
    </rPh>
    <rPh sb="5" eb="8">
      <t>ヨウキュウリョウ</t>
    </rPh>
    <phoneticPr fontId="8"/>
  </si>
  <si>
    <t>生物化学的酸素要求量　ＢＯＤ　（㎎／㍑）</t>
    <rPh sb="0" eb="2">
      <t>セイブツ</t>
    </rPh>
    <rPh sb="2" eb="3">
      <t>カ</t>
    </rPh>
    <rPh sb="3" eb="5">
      <t>カガクテキ</t>
    </rPh>
    <rPh sb="5" eb="7">
      <t>サンソ</t>
    </rPh>
    <rPh sb="7" eb="9">
      <t>ヨウキュウ</t>
    </rPh>
    <rPh sb="9" eb="10">
      <t>キョウキュウリョウ</t>
    </rPh>
    <phoneticPr fontId="8"/>
  </si>
  <si>
    <t>水素イオン濃度　　　　　ＰＨ</t>
    <rPh sb="0" eb="2">
      <t>スイソ</t>
    </rPh>
    <rPh sb="5" eb="7">
      <t>ノウド</t>
    </rPh>
    <phoneticPr fontId="8"/>
  </si>
  <si>
    <t>無臭</t>
    <rPh sb="0" eb="2">
      <t>ムシュウ</t>
    </rPh>
    <phoneticPr fontId="8"/>
  </si>
  <si>
    <t>臭気</t>
    <rPh sb="0" eb="2">
      <t>シュウキ</t>
    </rPh>
    <phoneticPr fontId="8"/>
  </si>
  <si>
    <t>透　　　　　視　　　　　　　度　　　　　　（度）</t>
    <rPh sb="0" eb="7">
      <t>トウシ</t>
    </rPh>
    <rPh sb="14" eb="15">
      <t>ド</t>
    </rPh>
    <rPh sb="22" eb="23">
      <t>ド</t>
    </rPh>
    <phoneticPr fontId="8"/>
  </si>
  <si>
    <t>水　　　　　　　　　　　温　　　　　　　　　（℃）</t>
    <rPh sb="0" eb="1">
      <t>スイ</t>
    </rPh>
    <rPh sb="12" eb="13">
      <t>キオン</t>
    </rPh>
    <phoneticPr fontId="8"/>
  </si>
  <si>
    <t>気　　　　　　　　　　　温　　　　　　　　　（℃）</t>
    <rPh sb="0" eb="13">
      <t>キオン</t>
    </rPh>
    <phoneticPr fontId="8"/>
  </si>
  <si>
    <t>国場川</t>
    <rPh sb="0" eb="2">
      <t>コクバ</t>
    </rPh>
    <rPh sb="2" eb="3">
      <t>ガワ</t>
    </rPh>
    <phoneticPr fontId="8"/>
  </si>
  <si>
    <t>長堂川</t>
    <rPh sb="0" eb="1">
      <t>チョウ</t>
    </rPh>
    <rPh sb="1" eb="2">
      <t>ドウ</t>
    </rPh>
    <rPh sb="2" eb="3">
      <t>ガワ</t>
    </rPh>
    <phoneticPr fontId="8"/>
  </si>
  <si>
    <t>宮平川</t>
    <rPh sb="0" eb="2">
      <t>ミヤヒラ</t>
    </rPh>
    <rPh sb="2" eb="3">
      <t>ガワ</t>
    </rPh>
    <phoneticPr fontId="8"/>
  </si>
  <si>
    <t>採取場所</t>
    <rPh sb="0" eb="2">
      <t>サイシュ</t>
    </rPh>
    <rPh sb="2" eb="4">
      <t>バショ</t>
    </rPh>
    <phoneticPr fontId="8"/>
  </si>
  <si>
    <t>採取年月日</t>
    <rPh sb="0" eb="2">
      <t>サイシュ</t>
    </rPh>
    <rPh sb="2" eb="5">
      <t>ネンガッピ</t>
    </rPh>
    <phoneticPr fontId="8"/>
  </si>
  <si>
    <t>河　　　　　川　　　　　水</t>
    <rPh sb="0" eb="13">
      <t>カセンスイ</t>
    </rPh>
    <phoneticPr fontId="8"/>
  </si>
  <si>
    <t>試料名</t>
    <rPh sb="0" eb="2">
      <t>シリョウ</t>
    </rPh>
    <rPh sb="2" eb="3">
      <t>メイ</t>
    </rPh>
    <phoneticPr fontId="8"/>
  </si>
  <si>
    <r>
      <t>1.7×10</t>
    </r>
    <r>
      <rPr>
        <vertAlign val="superscript"/>
        <sz val="10"/>
        <rFont val="ＭＳ Ｐ明朝"/>
        <family val="1"/>
        <charset val="128"/>
      </rPr>
      <t>4</t>
    </r>
    <phoneticPr fontId="8"/>
  </si>
  <si>
    <r>
      <t>1.3×10</t>
    </r>
    <r>
      <rPr>
        <vertAlign val="superscript"/>
        <sz val="10"/>
        <rFont val="ＭＳ Ｐ明朝"/>
        <family val="1"/>
        <charset val="128"/>
      </rPr>
      <t>4</t>
    </r>
    <phoneticPr fontId="8"/>
  </si>
  <si>
    <t>国場川水系水質調査結果　（つづき）</t>
    <rPh sb="0" eb="1">
      <t>コク</t>
    </rPh>
    <rPh sb="1" eb="2">
      <t>バ</t>
    </rPh>
    <rPh sb="2" eb="3">
      <t>ガワ</t>
    </rPh>
    <rPh sb="3" eb="5">
      <t>スイケイ</t>
    </rPh>
    <rPh sb="5" eb="7">
      <t>スイシツ</t>
    </rPh>
    <rPh sb="7" eb="9">
      <t>チョウサ</t>
    </rPh>
    <rPh sb="9" eb="11">
      <t>ケッカ</t>
    </rPh>
    <phoneticPr fontId="8"/>
  </si>
  <si>
    <r>
      <t>3.3×10</t>
    </r>
    <r>
      <rPr>
        <vertAlign val="superscript"/>
        <sz val="10"/>
        <rFont val="ＭＳ Ｐ明朝"/>
        <family val="1"/>
        <charset val="128"/>
      </rPr>
      <t>4</t>
    </r>
    <phoneticPr fontId="8"/>
  </si>
  <si>
    <r>
      <t>7.9×10</t>
    </r>
    <r>
      <rPr>
        <vertAlign val="superscript"/>
        <sz val="9"/>
        <rFont val="ＭＳ Ｐ明朝"/>
        <family val="1"/>
        <charset val="128"/>
      </rPr>
      <t>3</t>
    </r>
    <phoneticPr fontId="8"/>
  </si>
  <si>
    <t>微畜舎臭</t>
    <rPh sb="0" eb="1">
      <t>ビ</t>
    </rPh>
    <rPh sb="1" eb="3">
      <t>チクシャ</t>
    </rPh>
    <rPh sb="3" eb="4">
      <t>シュウ</t>
    </rPh>
    <phoneticPr fontId="8"/>
  </si>
  <si>
    <r>
      <t>7.9×10</t>
    </r>
    <r>
      <rPr>
        <vertAlign val="superscript"/>
        <sz val="9"/>
        <rFont val="ＭＳ Ｐ明朝"/>
        <family val="1"/>
        <charset val="128"/>
      </rPr>
      <t>4</t>
    </r>
    <phoneticPr fontId="8"/>
  </si>
  <si>
    <t>※　医療従事者数の調査は、２年に１度行うものである。</t>
    <rPh sb="2" eb="4">
      <t>イリョウ</t>
    </rPh>
    <rPh sb="4" eb="7">
      <t>ジュウジシャ</t>
    </rPh>
    <rPh sb="7" eb="8">
      <t>スウ</t>
    </rPh>
    <rPh sb="9" eb="11">
      <t>チョウサ</t>
    </rPh>
    <rPh sb="14" eb="15">
      <t>ネン</t>
    </rPh>
    <rPh sb="17" eb="18">
      <t>ド</t>
    </rPh>
    <rPh sb="18" eb="19">
      <t>オコナ</t>
    </rPh>
    <phoneticPr fontId="4"/>
  </si>
  <si>
    <t xml:space="preserve"> 年次</t>
    <phoneticPr fontId="19"/>
  </si>
  <si>
    <t>准看護婦（師）</t>
    <rPh sb="5" eb="6">
      <t>シ</t>
    </rPh>
    <phoneticPr fontId="4"/>
  </si>
  <si>
    <t>看護婦（師）</t>
    <rPh sb="4" eb="5">
      <t>シ</t>
    </rPh>
    <phoneticPr fontId="4"/>
  </si>
  <si>
    <t>助産婦(師）</t>
    <rPh sb="4" eb="5">
      <t>シ</t>
    </rPh>
    <phoneticPr fontId="4"/>
  </si>
  <si>
    <t>保健婦（師）</t>
    <rPh sb="4" eb="5">
      <t>シ</t>
    </rPh>
    <phoneticPr fontId="4"/>
  </si>
  <si>
    <t>薬剤師</t>
  </si>
  <si>
    <t>歯科医師</t>
  </si>
  <si>
    <t>医師</t>
  </si>
  <si>
    <t>種別</t>
  </si>
  <si>
    <t>（１６）　医療従事者数の推移</t>
    <phoneticPr fontId="4"/>
  </si>
  <si>
    <t>資料：保健所概況</t>
    <phoneticPr fontId="19"/>
  </si>
  <si>
    <t>八重瀬町</t>
    <rPh sb="0" eb="1">
      <t>ヤ</t>
    </rPh>
    <rPh sb="1" eb="2">
      <t>エ</t>
    </rPh>
    <rPh sb="2" eb="3">
      <t>セ</t>
    </rPh>
    <phoneticPr fontId="4"/>
  </si>
  <si>
    <t>与那原町</t>
  </si>
  <si>
    <t>糸満市</t>
  </si>
  <si>
    <t>南風原町</t>
  </si>
  <si>
    <t xml:space="preserve"> 市町村</t>
    <phoneticPr fontId="19"/>
  </si>
  <si>
    <t>歯科診療所</t>
  </si>
  <si>
    <t>診療所</t>
  </si>
  <si>
    <t>病院</t>
    <rPh sb="0" eb="2">
      <t>ビョウイン</t>
    </rPh>
    <phoneticPr fontId="4"/>
  </si>
  <si>
    <t>総数</t>
  </si>
  <si>
    <t>（１５）　市町村別医療施設数</t>
    <rPh sb="9" eb="11">
      <t>イリョウ</t>
    </rPh>
    <phoneticPr fontId="4"/>
  </si>
  <si>
    <t>25年</t>
  </si>
  <si>
    <t>各年12月末現在</t>
    <phoneticPr fontId="19"/>
  </si>
  <si>
    <t>平成27年3月31日現在</t>
    <rPh sb="9" eb="10">
      <t>ニチ</t>
    </rPh>
    <phoneticPr fontId="19"/>
  </si>
  <si>
    <t>豊見城市</t>
    <phoneticPr fontId="8"/>
  </si>
  <si>
    <t>南城市</t>
    <rPh sb="0" eb="3">
      <t>ナンジョウシ</t>
    </rPh>
    <phoneticPr fontId="8"/>
  </si>
  <si>
    <t>西原町</t>
    <rPh sb="0" eb="3">
      <t>ニシハラチョウ</t>
    </rPh>
    <phoneticPr fontId="8"/>
  </si>
  <si>
    <t>資料：沖縄県保健医療部医療政策課</t>
    <rPh sb="6" eb="11">
      <t>ホケン</t>
    </rPh>
    <rPh sb="11" eb="13">
      <t>イリョウ</t>
    </rPh>
    <rPh sb="13" eb="16">
      <t>セイサクカ</t>
    </rPh>
    <phoneticPr fontId="19"/>
  </si>
  <si>
    <t>資料：保健所概況　</t>
    <rPh sb="0" eb="2">
      <t>シリョウ</t>
    </rPh>
    <rPh sb="3" eb="6">
      <t>ホケンジョ</t>
    </rPh>
    <rPh sb="6" eb="8">
      <t>ガイキョウ</t>
    </rPh>
    <phoneticPr fontId="8"/>
  </si>
  <si>
    <t>-</t>
    <phoneticPr fontId="8"/>
  </si>
  <si>
    <t>　</t>
    <phoneticPr fontId="8"/>
  </si>
  <si>
    <t>平成二十八年</t>
    <rPh sb="0" eb="2">
      <t>ヘイセイ</t>
    </rPh>
    <rPh sb="2" eb="4">
      <t>ニジュウ</t>
    </rPh>
    <rPh sb="4" eb="5">
      <t>8</t>
    </rPh>
    <rPh sb="5" eb="6">
      <t>ネン</t>
    </rPh>
    <phoneticPr fontId="8"/>
  </si>
  <si>
    <t>平成二十七年</t>
    <rPh sb="0" eb="2">
      <t>ヘイセイ</t>
    </rPh>
    <rPh sb="2" eb="4">
      <t>ニジュウ</t>
    </rPh>
    <rPh sb="4" eb="5">
      <t>7</t>
    </rPh>
    <rPh sb="5" eb="6">
      <t>ネン</t>
    </rPh>
    <phoneticPr fontId="8"/>
  </si>
  <si>
    <t>平成二十年</t>
    <rPh sb="0" eb="2">
      <t>ヘイセイ</t>
    </rPh>
    <rPh sb="2" eb="4">
      <t>20</t>
    </rPh>
    <rPh sb="4" eb="5">
      <t>ネン</t>
    </rPh>
    <phoneticPr fontId="8"/>
  </si>
  <si>
    <t>　</t>
    <phoneticPr fontId="8"/>
  </si>
  <si>
    <t>平成　20年</t>
    <rPh sb="0" eb="2">
      <t>ヘイセイ</t>
    </rPh>
    <phoneticPr fontId="8"/>
  </si>
  <si>
    <t>平成　21年</t>
    <rPh sb="0" eb="2">
      <t>ヘイセイ</t>
    </rPh>
    <phoneticPr fontId="8"/>
  </si>
  <si>
    <t>平成　22年</t>
    <rPh sb="0" eb="2">
      <t>ヘイセイ</t>
    </rPh>
    <phoneticPr fontId="8"/>
  </si>
  <si>
    <t>平成　23年</t>
    <rPh sb="0" eb="2">
      <t>ヘイセイ</t>
    </rPh>
    <phoneticPr fontId="8"/>
  </si>
  <si>
    <t>平成　24年</t>
    <rPh sb="0" eb="2">
      <t>ヘイセイ</t>
    </rPh>
    <phoneticPr fontId="8"/>
  </si>
  <si>
    <t>平成　25年</t>
    <rPh sb="0" eb="2">
      <t>ヘイセイ</t>
    </rPh>
    <phoneticPr fontId="8"/>
  </si>
  <si>
    <t>平成　26年</t>
    <rPh sb="0" eb="2">
      <t>ヘイセイ</t>
    </rPh>
    <phoneticPr fontId="8"/>
  </si>
  <si>
    <t>平成　27年</t>
    <rPh sb="0" eb="2">
      <t>ヘイセイ</t>
    </rPh>
    <phoneticPr fontId="8"/>
  </si>
  <si>
    <t>平成　28年</t>
    <rPh sb="0" eb="2">
      <t>ヘイセイ</t>
    </rPh>
    <phoneticPr fontId="8"/>
  </si>
  <si>
    <t>平成　29年</t>
    <rPh sb="0" eb="2">
      <t>ヘイセイ</t>
    </rPh>
    <phoneticPr fontId="8"/>
  </si>
  <si>
    <t>一般食堂　　　　　　　　　レストラン等</t>
  </si>
  <si>
    <t xml:space="preserve">   　　各年度３月末日現在　</t>
    <rPh sb="7" eb="8">
      <t>ド</t>
    </rPh>
    <phoneticPr fontId="2"/>
  </si>
  <si>
    <t>平成23年</t>
    <rPh sb="0" eb="2">
      <t>ヘイセイ</t>
    </rPh>
    <phoneticPr fontId="4"/>
  </si>
  <si>
    <t>26年</t>
  </si>
  <si>
    <t>27年</t>
  </si>
  <si>
    <t>28年</t>
  </si>
  <si>
    <t>29年</t>
    <phoneticPr fontId="4"/>
  </si>
  <si>
    <t xml:space="preserve">   資料：保健所概況　</t>
    <phoneticPr fontId="2"/>
  </si>
  <si>
    <t xml:space="preserve">年次・性別 </t>
    <phoneticPr fontId="2"/>
  </si>
  <si>
    <t>平成25年</t>
  </si>
  <si>
    <t>平成26年</t>
  </si>
  <si>
    <t>平成27年</t>
  </si>
  <si>
    <t>平成28年</t>
  </si>
  <si>
    <t>脳血管疾患</t>
    <phoneticPr fontId="19"/>
  </si>
  <si>
    <t xml:space="preserve">  ｛肺炎</t>
    <phoneticPr fontId="19"/>
  </si>
  <si>
    <t>資料：保健所概況　</t>
    <phoneticPr fontId="2"/>
  </si>
  <si>
    <t xml:space="preserve">20  年 </t>
    <phoneticPr fontId="4"/>
  </si>
  <si>
    <t xml:space="preserve">22  年 </t>
    <phoneticPr fontId="4"/>
  </si>
  <si>
    <t xml:space="preserve">24  年 </t>
    <phoneticPr fontId="4"/>
  </si>
  <si>
    <t xml:space="preserve">26  年 </t>
    <phoneticPr fontId="4"/>
  </si>
  <si>
    <t xml:space="preserve">28  年 </t>
    <phoneticPr fontId="4"/>
  </si>
  <si>
    <t>沖  縄  県  (H２８年)</t>
    <rPh sb="13" eb="14">
      <t>ネン</t>
    </rPh>
    <phoneticPr fontId="4"/>
  </si>
  <si>
    <t>　　　　　　　　　単位：人</t>
    <phoneticPr fontId="8"/>
  </si>
  <si>
    <t>平成二十四年</t>
    <rPh sb="0" eb="2">
      <t>ヘイセイ</t>
    </rPh>
    <rPh sb="2" eb="5">
      <t>ニジュウヨン</t>
    </rPh>
    <rPh sb="5" eb="6">
      <t>ネン</t>
    </rPh>
    <phoneticPr fontId="8"/>
  </si>
  <si>
    <t>平成二十六年</t>
    <rPh sb="0" eb="2">
      <t>ヘイセイ</t>
    </rPh>
    <rPh sb="2" eb="5">
      <t>ニジュウロク</t>
    </rPh>
    <rPh sb="5" eb="6">
      <t>ネン</t>
    </rPh>
    <phoneticPr fontId="8"/>
  </si>
  <si>
    <t>平成二十七年</t>
    <rPh sb="0" eb="2">
      <t>ヘイセイ</t>
    </rPh>
    <rPh sb="4" eb="5">
      <t>7</t>
    </rPh>
    <rPh sb="5" eb="6">
      <t>ネン</t>
    </rPh>
    <phoneticPr fontId="8"/>
  </si>
  <si>
    <t>平成二十九年</t>
    <rPh sb="0" eb="2">
      <t>ヘイセイ</t>
    </rPh>
    <rPh sb="4" eb="5">
      <t>9</t>
    </rPh>
    <rPh sb="5" eb="6">
      <t>ネン</t>
    </rPh>
    <phoneticPr fontId="8"/>
  </si>
  <si>
    <t>2,681     (48.0%)</t>
    <phoneticPr fontId="8"/>
  </si>
  <si>
    <t>2,389     (43.9%)</t>
    <phoneticPr fontId="8"/>
  </si>
  <si>
    <t>2,231      (42.2%)</t>
    <phoneticPr fontId="8"/>
  </si>
  <si>
    <t>ＢＭＩ</t>
    <phoneticPr fontId="8"/>
  </si>
  <si>
    <t>1,005          (35.4%)</t>
    <phoneticPr fontId="8"/>
  </si>
  <si>
    <t>889        (35.1%)</t>
    <phoneticPr fontId="8"/>
  </si>
  <si>
    <t>828       (35.0%)</t>
    <phoneticPr fontId="8"/>
  </si>
  <si>
    <t xml:space="preserve">1,125     (39.7%)    </t>
    <phoneticPr fontId="8"/>
  </si>
  <si>
    <t>1,005      (39.7%)</t>
    <phoneticPr fontId="8"/>
  </si>
  <si>
    <t>970      (41.0%)</t>
    <phoneticPr fontId="8"/>
  </si>
  <si>
    <t>651        (22.9%)</t>
    <phoneticPr fontId="8"/>
  </si>
  <si>
    <t>544       (21.5%)</t>
    <phoneticPr fontId="8"/>
  </si>
  <si>
    <t>539       (22.8%)</t>
    <phoneticPr fontId="8"/>
  </si>
  <si>
    <t>ＨＤＬ
コレステロール</t>
    <phoneticPr fontId="8"/>
  </si>
  <si>
    <t>153      (5.4%)</t>
    <phoneticPr fontId="8"/>
  </si>
  <si>
    <t>133      (5.3%)</t>
    <phoneticPr fontId="8"/>
  </si>
  <si>
    <t>105      (4.4%)</t>
    <phoneticPr fontId="8"/>
  </si>
  <si>
    <t>ＧＰＴ</t>
    <phoneticPr fontId="8"/>
  </si>
  <si>
    <t>472     (16.6%)</t>
    <phoneticPr fontId="8"/>
  </si>
  <si>
    <t>429       (16.9%)</t>
    <phoneticPr fontId="8"/>
  </si>
  <si>
    <t>390      (16.5%)</t>
    <phoneticPr fontId="8"/>
  </si>
  <si>
    <t>443      (15.8%)</t>
    <phoneticPr fontId="8"/>
  </si>
  <si>
    <t>389     (15.5%)</t>
    <phoneticPr fontId="8"/>
  </si>
  <si>
    <t>344      (14.7%)</t>
    <phoneticPr fontId="8"/>
  </si>
  <si>
    <t>1,194    (42.1%)</t>
    <phoneticPr fontId="8"/>
  </si>
  <si>
    <t>1,039       (41.0%)</t>
    <phoneticPr fontId="8"/>
  </si>
  <si>
    <t>965      (40.8%)</t>
    <phoneticPr fontId="8"/>
  </si>
  <si>
    <t>603       (21.3%)</t>
    <phoneticPr fontId="8"/>
  </si>
  <si>
    <t>506       (20.0%)</t>
    <phoneticPr fontId="8"/>
  </si>
  <si>
    <t>443        (18.7%)</t>
    <phoneticPr fontId="8"/>
  </si>
  <si>
    <t>923      (40.0%)</t>
    <phoneticPr fontId="8"/>
  </si>
  <si>
    <t>825       (39.3%)</t>
    <phoneticPr fontId="8"/>
  </si>
  <si>
    <t>808       (40.5%)</t>
    <phoneticPr fontId="8"/>
  </si>
  <si>
    <t>HbA1c</t>
    <phoneticPr fontId="8"/>
  </si>
  <si>
    <t>5.6以上　　</t>
    <rPh sb="3" eb="5">
      <t>イジョウ</t>
    </rPh>
    <phoneticPr fontId="8"/>
  </si>
  <si>
    <t>1,542      (55.0%)</t>
    <phoneticPr fontId="8"/>
  </si>
  <si>
    <t>1,374     (54.8%)</t>
    <phoneticPr fontId="8"/>
  </si>
  <si>
    <t>1,308      (56.1%)</t>
    <phoneticPr fontId="8"/>
  </si>
  <si>
    <t>LDL
コレステロール</t>
    <phoneticPr fontId="8"/>
  </si>
  <si>
    <t>1,483      (52.3%)</t>
    <phoneticPr fontId="8"/>
  </si>
  <si>
    <t>1,213      (47.9%)</t>
    <phoneticPr fontId="8"/>
  </si>
  <si>
    <t>1,140      (48.2%)</t>
    <phoneticPr fontId="8"/>
  </si>
  <si>
    <t>GFR</t>
    <phoneticPr fontId="8"/>
  </si>
  <si>
    <t>635      (22.7%)</t>
    <phoneticPr fontId="8"/>
  </si>
  <si>
    <t>540       (21.5%)</t>
    <phoneticPr fontId="8"/>
  </si>
  <si>
    <t>510    (21.8%)</t>
    <phoneticPr fontId="8"/>
  </si>
  <si>
    <t>※HbA1cは、H24年度までは、JDS値5.2以上  Ｈ25年度以降はNGSP値</t>
    <phoneticPr fontId="8"/>
  </si>
  <si>
    <t>　　　　　　資料：保健福祉課</t>
    <phoneticPr fontId="8"/>
  </si>
  <si>
    <t>※対象者・受診率は、法定報告値</t>
    <rPh sb="1" eb="4">
      <t>タイショウシャ</t>
    </rPh>
    <rPh sb="5" eb="8">
      <t>ジュシンリツ</t>
    </rPh>
    <rPh sb="10" eb="12">
      <t>ホウテイ</t>
    </rPh>
    <rPh sb="12" eb="14">
      <t>ホウコク</t>
    </rPh>
    <rPh sb="14" eb="15">
      <t>チ</t>
    </rPh>
    <phoneticPr fontId="8"/>
  </si>
  <si>
    <t>　 有所見者数は、受診者総数から算出</t>
    <rPh sb="2" eb="3">
      <t>ユウ</t>
    </rPh>
    <rPh sb="3" eb="5">
      <t>ショケン</t>
    </rPh>
    <rPh sb="5" eb="6">
      <t>シャ</t>
    </rPh>
    <rPh sb="6" eb="7">
      <t>スウ</t>
    </rPh>
    <rPh sb="9" eb="12">
      <t>ジュシンシャ</t>
    </rPh>
    <rPh sb="12" eb="14">
      <t>ソウスウ</t>
    </rPh>
    <rPh sb="16" eb="18">
      <t>サンシュツ</t>
    </rPh>
    <phoneticPr fontId="8"/>
  </si>
  <si>
    <t>平成２１年</t>
    <rPh sb="0" eb="2">
      <t>ヘイセイ</t>
    </rPh>
    <phoneticPr fontId="3"/>
  </si>
  <si>
    <t>平成２２年</t>
    <rPh sb="0" eb="2">
      <t>ヘイセイ</t>
    </rPh>
    <phoneticPr fontId="3"/>
  </si>
  <si>
    <t>平成２３年</t>
    <rPh sb="0" eb="2">
      <t>ヘイセイ</t>
    </rPh>
    <phoneticPr fontId="3"/>
  </si>
  <si>
    <t>平成２４年</t>
    <rPh sb="0" eb="2">
      <t>ヘイセイ</t>
    </rPh>
    <phoneticPr fontId="3"/>
  </si>
  <si>
    <t>平成２５年</t>
    <rPh sb="0" eb="2">
      <t>ヘイセイ</t>
    </rPh>
    <phoneticPr fontId="3"/>
  </si>
  <si>
    <t>平成２６年</t>
    <rPh sb="0" eb="2">
      <t>ヘイセイ</t>
    </rPh>
    <phoneticPr fontId="3"/>
  </si>
  <si>
    <t>平成２７年</t>
    <rPh sb="0" eb="2">
      <t>ヘイセイ</t>
    </rPh>
    <phoneticPr fontId="3"/>
  </si>
  <si>
    <t>平成２８年</t>
    <rPh sb="0" eb="2">
      <t>ヘイセイ</t>
    </rPh>
    <phoneticPr fontId="3"/>
  </si>
  <si>
    <t>平成２９年</t>
    <rPh sb="0" eb="2">
      <t>ヘイセイ</t>
    </rPh>
    <phoneticPr fontId="3"/>
  </si>
  <si>
    <t>６～７ヶ月</t>
    <phoneticPr fontId="8"/>
  </si>
  <si>
    <t>平成19年度</t>
    <rPh sb="0" eb="2">
      <t>ヘイセイ</t>
    </rPh>
    <rPh sb="5" eb="6">
      <t>ド</t>
    </rPh>
    <phoneticPr fontId="9"/>
  </si>
  <si>
    <t>平成20年度</t>
    <rPh sb="0" eb="2">
      <t>ヘイセイ</t>
    </rPh>
    <rPh sb="5" eb="6">
      <t>ド</t>
    </rPh>
    <phoneticPr fontId="9"/>
  </si>
  <si>
    <t>平成21年度</t>
    <rPh sb="0" eb="2">
      <t>ヘイセイ</t>
    </rPh>
    <rPh sb="5" eb="6">
      <t>ド</t>
    </rPh>
    <phoneticPr fontId="9"/>
  </si>
  <si>
    <t>平成22年度</t>
    <rPh sb="0" eb="2">
      <t>ヘイセイ</t>
    </rPh>
    <rPh sb="5" eb="6">
      <t>ド</t>
    </rPh>
    <phoneticPr fontId="9"/>
  </si>
  <si>
    <t>平成23年度</t>
    <rPh sb="0" eb="2">
      <t>ヘイセイ</t>
    </rPh>
    <rPh sb="5" eb="6">
      <t>ド</t>
    </rPh>
    <phoneticPr fontId="9"/>
  </si>
  <si>
    <t>平成24年度</t>
    <rPh sb="0" eb="2">
      <t>ヘイセイ</t>
    </rPh>
    <rPh sb="5" eb="6">
      <t>ド</t>
    </rPh>
    <phoneticPr fontId="9"/>
  </si>
  <si>
    <t>平成25年度</t>
    <rPh sb="0" eb="2">
      <t>ヘイセイ</t>
    </rPh>
    <rPh sb="5" eb="6">
      <t>ド</t>
    </rPh>
    <phoneticPr fontId="9"/>
  </si>
  <si>
    <t>平成26年度</t>
    <rPh sb="0" eb="2">
      <t>ヘイセイ</t>
    </rPh>
    <rPh sb="5" eb="6">
      <t>ド</t>
    </rPh>
    <phoneticPr fontId="9"/>
  </si>
  <si>
    <t>平成27年度</t>
    <rPh sb="0" eb="2">
      <t>ヘイセイ</t>
    </rPh>
    <rPh sb="5" eb="6">
      <t>ド</t>
    </rPh>
    <phoneticPr fontId="9"/>
  </si>
  <si>
    <t>平成28年度</t>
    <rPh sb="0" eb="2">
      <t>ヘイセイ</t>
    </rPh>
    <rPh sb="5" eb="6">
      <t>ド</t>
    </rPh>
    <phoneticPr fontId="9"/>
  </si>
  <si>
    <t>平成29年度</t>
    <rPh sb="0" eb="2">
      <t>ヘイセイ</t>
    </rPh>
    <rPh sb="5" eb="6">
      <t>ド</t>
    </rPh>
    <phoneticPr fontId="9"/>
  </si>
  <si>
    <t>※交付総数は再交付も含む。</t>
    <phoneticPr fontId="9"/>
  </si>
  <si>
    <t>平成23年</t>
    <rPh sb="0" eb="2">
      <t>ヘイセイ</t>
    </rPh>
    <phoneticPr fontId="8"/>
  </si>
  <si>
    <t>平成25年</t>
    <rPh sb="0" eb="2">
      <t>ヘイセイ</t>
    </rPh>
    <phoneticPr fontId="8"/>
  </si>
  <si>
    <t>平成27年</t>
    <rPh sb="0" eb="2">
      <t>ヘイセイ</t>
    </rPh>
    <phoneticPr fontId="8"/>
  </si>
  <si>
    <t>平成28年</t>
    <rPh sb="0" eb="2">
      <t>ヘイセイ</t>
    </rPh>
    <phoneticPr fontId="8"/>
  </si>
  <si>
    <t>平成29年</t>
    <rPh sb="0" eb="2">
      <t>ヘイセイ</t>
    </rPh>
    <phoneticPr fontId="8"/>
  </si>
  <si>
    <t>－</t>
    <phoneticPr fontId="8"/>
  </si>
  <si>
    <t>Ｄ　Ｐ　Ｔ</t>
    <phoneticPr fontId="8"/>
  </si>
  <si>
    <t>接種率</t>
    <phoneticPr fontId="8"/>
  </si>
  <si>
    <t>－</t>
    <phoneticPr fontId="8"/>
  </si>
  <si>
    <t>ＢＣＧ</t>
    <phoneticPr fontId="8"/>
  </si>
  <si>
    <t>資料：保健福祉課　</t>
    <rPh sb="0" eb="2">
      <t>しりょう</t>
    </rPh>
    <rPh sb="3" eb="5">
      <t>ほけん</t>
    </rPh>
    <rPh sb="5" eb="7">
      <t>ふくし</t>
    </rPh>
    <rPh sb="7" eb="8">
      <t>か</t>
    </rPh>
    <phoneticPr fontId="13" type="Hiragana" alignment="distributed"/>
  </si>
  <si>
    <t>ヒ　　　ブ</t>
    <phoneticPr fontId="8"/>
  </si>
  <si>
    <t>－</t>
    <phoneticPr fontId="8"/>
  </si>
  <si>
    <t>接種率</t>
    <phoneticPr fontId="8"/>
  </si>
  <si>
    <t>インフルエンザ</t>
    <phoneticPr fontId="8"/>
  </si>
  <si>
    <t>Ｂ型肝炎</t>
    <rPh sb="1" eb="2">
      <t>ガタ</t>
    </rPh>
    <rPh sb="2" eb="4">
      <t>カンエン</t>
    </rPh>
    <phoneticPr fontId="8"/>
  </si>
  <si>
    <t>　年次別種別予防接種状況（つづき）</t>
    <rPh sb="1" eb="4">
      <t>ネンジベツ</t>
    </rPh>
    <rPh sb="4" eb="6">
      <t>シュベツ</t>
    </rPh>
    <rPh sb="6" eb="8">
      <t>ヨボウ</t>
    </rPh>
    <rPh sb="8" eb="10">
      <t>セッシュ</t>
    </rPh>
    <rPh sb="10" eb="12">
      <t>ジョウキョウ</t>
    </rPh>
    <phoneticPr fontId="8"/>
  </si>
  <si>
    <t>各年度３月３１日現在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phoneticPr fontId="3"/>
  </si>
  <si>
    <t>平成 ２７年度</t>
    <rPh sb="0" eb="2">
      <t>ヘイセイ</t>
    </rPh>
    <rPh sb="5" eb="7">
      <t>ネンド</t>
    </rPh>
    <phoneticPr fontId="3"/>
  </si>
  <si>
    <t>平成 ２８年度</t>
    <rPh sb="0" eb="2">
      <t>ヘイセイ</t>
    </rPh>
    <rPh sb="5" eb="7">
      <t>ネンド</t>
    </rPh>
    <phoneticPr fontId="3"/>
  </si>
  <si>
    <t>平成 ２９年度</t>
    <rPh sb="0" eb="2">
      <t>ヘイセイ</t>
    </rPh>
    <rPh sb="5" eb="7">
      <t>ネンド</t>
    </rPh>
    <phoneticPr fontId="3"/>
  </si>
  <si>
    <t>平成 21年</t>
    <rPh sb="0" eb="2">
      <t>ヘイセイ</t>
    </rPh>
    <phoneticPr fontId="8"/>
  </si>
  <si>
    <t>平成 24年</t>
    <rPh sb="0" eb="2">
      <t>ヘイセイ</t>
    </rPh>
    <phoneticPr fontId="8"/>
  </si>
  <si>
    <t>平成 27年</t>
    <rPh sb="0" eb="2">
      <t>ヘイセイ</t>
    </rPh>
    <phoneticPr fontId="8"/>
  </si>
  <si>
    <t>平成 28年</t>
    <rPh sb="0" eb="2">
      <t>ヘイセイ</t>
    </rPh>
    <phoneticPr fontId="8"/>
  </si>
  <si>
    <t>平成 29年</t>
    <rPh sb="0" eb="2">
      <t>ヘイセイ</t>
    </rPh>
    <phoneticPr fontId="8"/>
  </si>
  <si>
    <t>資　源 ご み（ｔ）</t>
    <phoneticPr fontId="8"/>
  </si>
  <si>
    <t>そ   の   他   （ｔ）
（不法投棄等）</t>
    <rPh sb="8" eb="9">
      <t>タ</t>
    </rPh>
    <rPh sb="17" eb="19">
      <t>フホウ</t>
    </rPh>
    <rPh sb="19" eb="21">
      <t>トウキ</t>
    </rPh>
    <rPh sb="21" eb="22">
      <t>トウ</t>
    </rPh>
    <phoneticPr fontId="8"/>
  </si>
  <si>
    <t>対前年度比（％）</t>
    <phoneticPr fontId="8"/>
  </si>
  <si>
    <t>1人1日当たりの</t>
    <rPh sb="1" eb="2">
      <t>ヒトリ</t>
    </rPh>
    <rPh sb="3" eb="4">
      <t>ヒ</t>
    </rPh>
    <rPh sb="4" eb="5">
      <t>ア</t>
    </rPh>
    <phoneticPr fontId="8"/>
  </si>
  <si>
    <t>1世帯1日当たりの</t>
    <rPh sb="1" eb="3">
      <t>セタイ</t>
    </rPh>
    <phoneticPr fontId="8"/>
  </si>
  <si>
    <t>年間1人当たり</t>
    <rPh sb="0" eb="2">
      <t>ネンカン</t>
    </rPh>
    <rPh sb="3" eb="4">
      <t>ニン</t>
    </rPh>
    <rPh sb="4" eb="5">
      <t>ア</t>
    </rPh>
    <phoneticPr fontId="8"/>
  </si>
  <si>
    <t>資料：住民環境課　・一般廃棄物処理実態調査</t>
    <rPh sb="0" eb="2">
      <t>シリョウ</t>
    </rPh>
    <rPh sb="3" eb="5">
      <t>ジュウミン</t>
    </rPh>
    <rPh sb="5" eb="7">
      <t>カンキョウ</t>
    </rPh>
    <rPh sb="7" eb="8">
      <t>カ</t>
    </rPh>
    <rPh sb="10" eb="12">
      <t>イッパン</t>
    </rPh>
    <rPh sb="12" eb="15">
      <t>ハイキブツ</t>
    </rPh>
    <rPh sb="15" eb="17">
      <t>ショリ</t>
    </rPh>
    <rPh sb="17" eb="19">
      <t>ジッタイ</t>
    </rPh>
    <rPh sb="19" eb="21">
      <t>チョウサ</t>
    </rPh>
    <phoneticPr fontId="8"/>
  </si>
  <si>
    <t>※人口・世帯数は、平成27年度より各年度（10月1日）現在とする。</t>
    <rPh sb="1" eb="3">
      <t>ジンコウ</t>
    </rPh>
    <rPh sb="4" eb="7">
      <t>セタイスウ</t>
    </rPh>
    <rPh sb="9" eb="11">
      <t>ヘイセイ</t>
    </rPh>
    <rPh sb="13" eb="15">
      <t>ネンド</t>
    </rPh>
    <rPh sb="17" eb="19">
      <t>カクネン</t>
    </rPh>
    <rPh sb="19" eb="20">
      <t>ド</t>
    </rPh>
    <rPh sb="23" eb="24">
      <t>ガツ</t>
    </rPh>
    <rPh sb="25" eb="26">
      <t>ニチ</t>
    </rPh>
    <rPh sb="27" eb="29">
      <t>ゲンザイ</t>
    </rPh>
    <phoneticPr fontId="8"/>
  </si>
  <si>
    <t>※平成18年度より搬出量のうちその他（不法投棄等）を集計に追加。</t>
    <rPh sb="1" eb="3">
      <t>ヘイセイ</t>
    </rPh>
    <rPh sb="5" eb="7">
      <t>ネンド</t>
    </rPh>
    <rPh sb="9" eb="12">
      <t>ハンシュツリョウ</t>
    </rPh>
    <rPh sb="17" eb="18">
      <t>タ</t>
    </rPh>
    <rPh sb="19" eb="21">
      <t>フホウ</t>
    </rPh>
    <rPh sb="21" eb="23">
      <t>トウキ</t>
    </rPh>
    <rPh sb="23" eb="24">
      <t>トウ</t>
    </rPh>
    <rPh sb="26" eb="28">
      <t>シュウケイ</t>
    </rPh>
    <rPh sb="29" eb="31">
      <t>ツイカ</t>
    </rPh>
    <phoneticPr fontId="8"/>
  </si>
  <si>
    <t>平成20年　</t>
    <rPh sb="0" eb="2">
      <t>ヘイセイ</t>
    </rPh>
    <phoneticPr fontId="3"/>
  </si>
  <si>
    <t>21年　</t>
    <phoneticPr fontId="3"/>
  </si>
  <si>
    <t>22年　</t>
  </si>
  <si>
    <t>23年　</t>
  </si>
  <si>
    <t>24年　</t>
  </si>
  <si>
    <t>25年　</t>
  </si>
  <si>
    <t>26年　</t>
  </si>
  <si>
    <t>27年　</t>
  </si>
  <si>
    <t>28年　</t>
  </si>
  <si>
    <t>29年　</t>
    <phoneticPr fontId="3"/>
  </si>
  <si>
    <t>非水洗化人口</t>
    <rPh sb="0" eb="1">
      <t>ヒ</t>
    </rPh>
    <rPh sb="1" eb="3">
      <t>スイセン</t>
    </rPh>
    <rPh sb="3" eb="4">
      <t>カ</t>
    </rPh>
    <rPh sb="4" eb="6">
      <t>ジンコウ</t>
    </rPh>
    <phoneticPr fontId="8"/>
  </si>
  <si>
    <t>（汲み取り人口）</t>
    <rPh sb="1" eb="2">
      <t>ク</t>
    </rPh>
    <rPh sb="3" eb="4">
      <t>ト</t>
    </rPh>
    <rPh sb="5" eb="7">
      <t>ジンコウ</t>
    </rPh>
    <phoneticPr fontId="8"/>
  </si>
  <si>
    <t>浄化槽人口</t>
    <rPh sb="0" eb="3">
      <t>ジョウカソウ</t>
    </rPh>
    <rPh sb="3" eb="5">
      <t>ジンコウ</t>
    </rPh>
    <phoneticPr fontId="8"/>
  </si>
  <si>
    <t>平成21年　</t>
    <rPh sb="0" eb="2">
      <t>ヘイセイ</t>
    </rPh>
    <phoneticPr fontId="3"/>
  </si>
  <si>
    <t>22年　</t>
    <phoneticPr fontId="3"/>
  </si>
  <si>
    <t>29年　</t>
  </si>
  <si>
    <t>犬登録総頭数</t>
    <phoneticPr fontId="8"/>
  </si>
  <si>
    <t>狂犬病予防注射総頭数（注射率％）</t>
    <rPh sb="0" eb="3">
      <t>キョウケンビョウ</t>
    </rPh>
    <rPh sb="3" eb="5">
      <t>ヨボウ</t>
    </rPh>
    <rPh sb="5" eb="7">
      <t>チュウシャ</t>
    </rPh>
    <rPh sb="7" eb="8">
      <t>ソウ</t>
    </rPh>
    <rPh sb="8" eb="10">
      <t>トウスウ</t>
    </rPh>
    <rPh sb="11" eb="13">
      <t>チュウシャ</t>
    </rPh>
    <rPh sb="13" eb="14">
      <t>リツ</t>
    </rPh>
    <phoneticPr fontId="3"/>
  </si>
  <si>
    <t>資料：住民環境課・犬登録原簿</t>
    <rPh sb="0" eb="2">
      <t>シリョウ</t>
    </rPh>
    <rPh sb="3" eb="5">
      <t>ジュウミン</t>
    </rPh>
    <rPh sb="5" eb="7">
      <t>カンキョウ</t>
    </rPh>
    <rPh sb="7" eb="8">
      <t>カ</t>
    </rPh>
    <rPh sb="9" eb="10">
      <t>イヌ</t>
    </rPh>
    <rPh sb="10" eb="12">
      <t>トウロク</t>
    </rPh>
    <rPh sb="12" eb="14">
      <t>ゲンボ</t>
    </rPh>
    <phoneticPr fontId="3"/>
  </si>
  <si>
    <t>資料：住民環境課　・一般廃棄物処理実態調査</t>
    <rPh sb="0" eb="2">
      <t>シリョウ</t>
    </rPh>
    <rPh sb="3" eb="5">
      <t>ジュウミン</t>
    </rPh>
    <rPh sb="5" eb="7">
      <t>カンキョウ</t>
    </rPh>
    <rPh sb="7" eb="8">
      <t>カ</t>
    </rPh>
    <rPh sb="10" eb="12">
      <t>イッパン</t>
    </rPh>
    <rPh sb="12" eb="15">
      <t>ハイキブツ</t>
    </rPh>
    <rPh sb="15" eb="17">
      <t>ショリ</t>
    </rPh>
    <rPh sb="17" eb="19">
      <t>ジッタイ</t>
    </rPh>
    <rPh sb="19" eb="21">
      <t>チョウサ</t>
    </rPh>
    <phoneticPr fontId="3"/>
  </si>
  <si>
    <t>(１３)　自動車交通騒音測定結果(平成27年度～平成29年度)</t>
    <phoneticPr fontId="8"/>
  </si>
  <si>
    <t>平成27年度　</t>
    <rPh sb="0" eb="2">
      <t>ヘイセイ</t>
    </rPh>
    <rPh sb="4" eb="6">
      <t>ネンド</t>
    </rPh>
    <phoneticPr fontId="3"/>
  </si>
  <si>
    <t>2</t>
    <phoneticPr fontId="3"/>
  </si>
  <si>
    <t>幹線道路交通を担う道路に近接する空間</t>
    <rPh sb="0" eb="2">
      <t>カンセン</t>
    </rPh>
    <rPh sb="2" eb="4">
      <t>ドウロ</t>
    </rPh>
    <rPh sb="4" eb="6">
      <t>コウツウ</t>
    </rPh>
    <rPh sb="7" eb="8">
      <t>ニナ</t>
    </rPh>
    <rPh sb="9" eb="11">
      <t>ドウロ</t>
    </rPh>
    <rPh sb="12" eb="14">
      <t>キンセツ</t>
    </rPh>
    <rPh sb="16" eb="18">
      <t>クウカン</t>
    </rPh>
    <phoneticPr fontId="3"/>
  </si>
  <si>
    <t>平成28年 3月 15日 ～ 3月 16日</t>
    <rPh sb="0" eb="2">
      <t>ヘイセイ</t>
    </rPh>
    <rPh sb="4" eb="5">
      <t>ネン</t>
    </rPh>
    <rPh sb="7" eb="8">
      <t>ガツ</t>
    </rPh>
    <rPh sb="11" eb="12">
      <t>ヒ</t>
    </rPh>
    <rPh sb="16" eb="17">
      <t>ガツ</t>
    </rPh>
    <rPh sb="20" eb="21">
      <t>ヒ</t>
    </rPh>
    <phoneticPr fontId="3"/>
  </si>
  <si>
    <t>1.2</t>
    <phoneticPr fontId="3"/>
  </si>
  <si>
    <t>昼間(6～22)</t>
    <rPh sb="0" eb="2">
      <t>ヒルマ</t>
    </rPh>
    <phoneticPr fontId="3"/>
  </si>
  <si>
    <t>夜間(22～6)</t>
  </si>
  <si>
    <t>適否</t>
    <rPh sb="0" eb="2">
      <t>テキヒ</t>
    </rPh>
    <phoneticPr fontId="8"/>
  </si>
  <si>
    <t>測定結果</t>
    <rPh sb="0" eb="2">
      <t>ソクテイ</t>
    </rPh>
    <rPh sb="2" eb="4">
      <t>ケッカ</t>
    </rPh>
    <phoneticPr fontId="3"/>
  </si>
  <si>
    <t>-</t>
    <phoneticPr fontId="8"/>
  </si>
  <si>
    <t>環境基準</t>
    <rPh sb="0" eb="2">
      <t>カンキョウ</t>
    </rPh>
    <rPh sb="2" eb="4">
      <t>キジュン</t>
    </rPh>
    <phoneticPr fontId="3"/>
  </si>
  <si>
    <t>70以下</t>
    <rPh sb="2" eb="4">
      <t>イカ</t>
    </rPh>
    <phoneticPr fontId="8"/>
  </si>
  <si>
    <t>65以下</t>
    <rPh sb="2" eb="4">
      <t>イカ</t>
    </rPh>
    <phoneticPr fontId="8"/>
  </si>
  <si>
    <t>適</t>
    <rPh sb="0" eb="1">
      <t>テキ</t>
    </rPh>
    <phoneticPr fontId="8"/>
  </si>
  <si>
    <t>要請限度</t>
    <rPh sb="0" eb="2">
      <t>ヨウセイ</t>
    </rPh>
    <rPh sb="2" eb="4">
      <t>ゲンド</t>
    </rPh>
    <phoneticPr fontId="3"/>
  </si>
  <si>
    <t>75以下</t>
    <rPh sb="2" eb="4">
      <t>イカ</t>
    </rPh>
    <phoneticPr fontId="8"/>
  </si>
  <si>
    <t>測定側車線(那覇向け)</t>
    <rPh sb="0" eb="2">
      <t>ソクテイ</t>
    </rPh>
    <rPh sb="2" eb="3">
      <t>ガワ</t>
    </rPh>
    <rPh sb="3" eb="5">
      <t>シャセン</t>
    </rPh>
    <rPh sb="6" eb="8">
      <t>ナハ</t>
    </rPh>
    <rPh sb="8" eb="9">
      <t>ム</t>
    </rPh>
    <phoneticPr fontId="3"/>
  </si>
  <si>
    <t>反対側車線(与那原向け)</t>
    <rPh sb="0" eb="2">
      <t>ハンタイ</t>
    </rPh>
    <rPh sb="2" eb="3">
      <t>ガワ</t>
    </rPh>
    <rPh sb="3" eb="5">
      <t>シャセン</t>
    </rPh>
    <rPh sb="6" eb="9">
      <t>ヨナバル</t>
    </rPh>
    <rPh sb="9" eb="10">
      <t>ム</t>
    </rPh>
    <phoneticPr fontId="8"/>
  </si>
  <si>
    <t>南風原町字宮平666-1番地　</t>
    <rPh sb="0" eb="3">
      <t>ハエバル</t>
    </rPh>
    <rPh sb="3" eb="4">
      <t>チョウ</t>
    </rPh>
    <rPh sb="4" eb="5">
      <t>アザ</t>
    </rPh>
    <rPh sb="5" eb="7">
      <t>ミヤヒラ</t>
    </rPh>
    <rPh sb="12" eb="14">
      <t>バンチ</t>
    </rPh>
    <phoneticPr fontId="3"/>
  </si>
  <si>
    <t>4</t>
    <phoneticPr fontId="3"/>
  </si>
  <si>
    <t>C類型</t>
    <rPh sb="1" eb="3">
      <t>ルイケイ</t>
    </rPh>
    <phoneticPr fontId="3"/>
  </si>
  <si>
    <t>1.2</t>
    <phoneticPr fontId="3"/>
  </si>
  <si>
    <t>測定側車線(与那原向け))</t>
    <rPh sb="0" eb="2">
      <t>ソクテイ</t>
    </rPh>
    <rPh sb="2" eb="3">
      <t>ガワ</t>
    </rPh>
    <rPh sb="3" eb="5">
      <t>シャセン</t>
    </rPh>
    <rPh sb="6" eb="9">
      <t>ヨナハラ</t>
    </rPh>
    <rPh sb="9" eb="10">
      <t>ム</t>
    </rPh>
    <phoneticPr fontId="3"/>
  </si>
  <si>
    <t>反対側車線(那覇向け)</t>
    <rPh sb="0" eb="2">
      <t>ハンタイ</t>
    </rPh>
    <rPh sb="2" eb="3">
      <t>ガワ</t>
    </rPh>
    <rPh sb="3" eb="5">
      <t>シャセン</t>
    </rPh>
    <phoneticPr fontId="8"/>
  </si>
  <si>
    <t>南風原町字兼城603番地　</t>
    <rPh sb="0" eb="3">
      <t>ハエバル</t>
    </rPh>
    <rPh sb="3" eb="4">
      <t>チョウ</t>
    </rPh>
    <rPh sb="4" eb="5">
      <t>アザ</t>
    </rPh>
    <rPh sb="5" eb="7">
      <t>カネグスク</t>
    </rPh>
    <rPh sb="10" eb="12">
      <t>バンチ</t>
    </rPh>
    <phoneticPr fontId="3"/>
  </si>
  <si>
    <t>平成28年度　</t>
    <rPh sb="0" eb="2">
      <t>ヘイセイ</t>
    </rPh>
    <rPh sb="4" eb="6">
      <t>ネンド</t>
    </rPh>
    <phoneticPr fontId="3"/>
  </si>
  <si>
    <t>南風原町字津嘉山1321-1番地　</t>
    <rPh sb="0" eb="3">
      <t>ハエバル</t>
    </rPh>
    <rPh sb="3" eb="4">
      <t>チョウ</t>
    </rPh>
    <rPh sb="4" eb="5">
      <t>アザ</t>
    </rPh>
    <rPh sb="5" eb="8">
      <t>ツカザン</t>
    </rPh>
    <rPh sb="14" eb="16">
      <t>バンチ</t>
    </rPh>
    <phoneticPr fontId="3"/>
  </si>
  <si>
    <t>国道507号線</t>
    <rPh sb="0" eb="2">
      <t>コクドウ</t>
    </rPh>
    <rPh sb="5" eb="7">
      <t>ゴウセン</t>
    </rPh>
    <phoneticPr fontId="3"/>
  </si>
  <si>
    <t>4</t>
    <phoneticPr fontId="3"/>
  </si>
  <si>
    <t>B類型</t>
    <rPh sb="1" eb="3">
      <t>ルイケイ</t>
    </rPh>
    <phoneticPr fontId="3"/>
  </si>
  <si>
    <t>平成29年 3月 9日 ～ 3月 10日</t>
    <rPh sb="0" eb="2">
      <t>ヘイセイ</t>
    </rPh>
    <rPh sb="4" eb="5">
      <t>ネン</t>
    </rPh>
    <rPh sb="7" eb="8">
      <t>ガツ</t>
    </rPh>
    <rPh sb="10" eb="11">
      <t>ヒ</t>
    </rPh>
    <rPh sb="15" eb="16">
      <t>ガツ</t>
    </rPh>
    <rPh sb="19" eb="20">
      <t>ヒ</t>
    </rPh>
    <phoneticPr fontId="3"/>
  </si>
  <si>
    <t>1.2</t>
    <phoneticPr fontId="3"/>
  </si>
  <si>
    <t>反対側車線(八重瀬向け)</t>
    <rPh sb="0" eb="2">
      <t>ハンタイ</t>
    </rPh>
    <rPh sb="2" eb="3">
      <t>ガワ</t>
    </rPh>
    <rPh sb="3" eb="5">
      <t>シャセン</t>
    </rPh>
    <rPh sb="6" eb="9">
      <t>ヤエセ</t>
    </rPh>
    <rPh sb="9" eb="10">
      <t>ム</t>
    </rPh>
    <phoneticPr fontId="8"/>
  </si>
  <si>
    <t>注）H28年度より測定地点を変更</t>
    <rPh sb="0" eb="1">
      <t>チュウ</t>
    </rPh>
    <rPh sb="5" eb="7">
      <t>ネンド</t>
    </rPh>
    <rPh sb="9" eb="11">
      <t>ソクテイ</t>
    </rPh>
    <rPh sb="11" eb="13">
      <t>チテン</t>
    </rPh>
    <rPh sb="14" eb="16">
      <t>ヘンコウ</t>
    </rPh>
    <phoneticPr fontId="8"/>
  </si>
  <si>
    <t>平成29年度　</t>
    <rPh sb="0" eb="2">
      <t>ヘイセイ</t>
    </rPh>
    <rPh sb="4" eb="6">
      <t>ネンド</t>
    </rPh>
    <phoneticPr fontId="3"/>
  </si>
  <si>
    <t>平成29年 3月 12日 ～ 3月 13日</t>
    <rPh sb="0" eb="2">
      <t>ヘイセイ</t>
    </rPh>
    <rPh sb="4" eb="5">
      <t>ネン</t>
    </rPh>
    <rPh sb="7" eb="8">
      <t>ガツ</t>
    </rPh>
    <rPh sb="11" eb="12">
      <t>ヒ</t>
    </rPh>
    <rPh sb="16" eb="17">
      <t>ガツ</t>
    </rPh>
    <rPh sb="20" eb="21">
      <t>ヒ</t>
    </rPh>
    <phoneticPr fontId="3"/>
  </si>
  <si>
    <t>(１４)　国場川水系水質調査結果(平成27年度～平成29年度)</t>
    <rPh sb="5" eb="6">
      <t>コク</t>
    </rPh>
    <rPh sb="6" eb="7">
      <t>バ</t>
    </rPh>
    <rPh sb="7" eb="8">
      <t>ガワ</t>
    </rPh>
    <rPh sb="8" eb="10">
      <t>スイケイ</t>
    </rPh>
    <rPh sb="10" eb="12">
      <t>スイシツ</t>
    </rPh>
    <rPh sb="12" eb="14">
      <t>チョウサ</t>
    </rPh>
    <rPh sb="14" eb="16">
      <t>ケッカ</t>
    </rPh>
    <rPh sb="17" eb="19">
      <t>ヘイセイ</t>
    </rPh>
    <rPh sb="21" eb="23">
      <t>ネンド</t>
    </rPh>
    <rPh sb="24" eb="26">
      <t>ヘイセイ</t>
    </rPh>
    <rPh sb="28" eb="30">
      <t>ネンド</t>
    </rPh>
    <phoneticPr fontId="8"/>
  </si>
  <si>
    <t>平成27年度</t>
    <rPh sb="0" eb="2">
      <t>ヘイセイ</t>
    </rPh>
    <rPh sb="4" eb="6">
      <t>ネンド</t>
    </rPh>
    <phoneticPr fontId="8"/>
  </si>
  <si>
    <t>平成 27年 8月 12日</t>
    <rPh sb="0" eb="2">
      <t>ヘイセイ</t>
    </rPh>
    <rPh sb="5" eb="6">
      <t>ネン</t>
    </rPh>
    <rPh sb="8" eb="9">
      <t>ガツ</t>
    </rPh>
    <rPh sb="12" eb="13">
      <t>ヒ</t>
    </rPh>
    <phoneticPr fontId="8"/>
  </si>
  <si>
    <t>透　　　　　視　　　　　　　度　　　　　　（cm）</t>
    <rPh sb="0" eb="7">
      <t>トウシ</t>
    </rPh>
    <rPh sb="14" eb="15">
      <t>ド</t>
    </rPh>
    <phoneticPr fontId="8"/>
  </si>
  <si>
    <t>&gt;30</t>
    <phoneticPr fontId="8"/>
  </si>
  <si>
    <t>微雑排水臭</t>
    <rPh sb="0" eb="1">
      <t>ビ</t>
    </rPh>
    <rPh sb="1" eb="2">
      <t>ザツ</t>
    </rPh>
    <rPh sb="2" eb="4">
      <t>ハイスイ</t>
    </rPh>
    <rPh sb="4" eb="5">
      <t>シュウ</t>
    </rPh>
    <phoneticPr fontId="8"/>
  </si>
  <si>
    <r>
      <t>3.3×10</t>
    </r>
    <r>
      <rPr>
        <vertAlign val="superscript"/>
        <sz val="9"/>
        <rFont val="ＭＳ Ｐ明朝"/>
        <family val="1"/>
        <charset val="128"/>
      </rPr>
      <t>4</t>
    </r>
    <phoneticPr fontId="8"/>
  </si>
  <si>
    <r>
      <t>1.3×10</t>
    </r>
    <r>
      <rPr>
        <vertAlign val="superscript"/>
        <sz val="10"/>
        <rFont val="ＭＳ Ｐ明朝"/>
        <family val="1"/>
        <charset val="128"/>
      </rPr>
      <t>5</t>
    </r>
    <phoneticPr fontId="8"/>
  </si>
  <si>
    <r>
      <t>4.9×10</t>
    </r>
    <r>
      <rPr>
        <vertAlign val="superscript"/>
        <sz val="10"/>
        <rFont val="ＭＳ Ｐ明朝"/>
        <family val="1"/>
        <charset val="128"/>
      </rPr>
      <t>4</t>
    </r>
    <phoneticPr fontId="8"/>
  </si>
  <si>
    <r>
      <t>1.1×10</t>
    </r>
    <r>
      <rPr>
        <vertAlign val="superscript"/>
        <sz val="10"/>
        <rFont val="ＭＳ Ｐ明朝"/>
        <family val="1"/>
        <charset val="128"/>
      </rPr>
      <t>5</t>
    </r>
    <phoneticPr fontId="8"/>
  </si>
  <si>
    <r>
      <t>7.9×10</t>
    </r>
    <r>
      <rPr>
        <vertAlign val="superscript"/>
        <sz val="10"/>
        <rFont val="ＭＳ Ｐ明朝"/>
        <family val="1"/>
        <charset val="128"/>
      </rPr>
      <t>4</t>
    </r>
    <phoneticPr fontId="8"/>
  </si>
  <si>
    <t>&lt;0.02</t>
    <phoneticPr fontId="8"/>
  </si>
  <si>
    <t>&lt;0.5</t>
    <phoneticPr fontId="8"/>
  </si>
  <si>
    <t>K-6</t>
    <phoneticPr fontId="8"/>
  </si>
  <si>
    <t>K-7</t>
    <phoneticPr fontId="8"/>
  </si>
  <si>
    <t>K-9</t>
    <phoneticPr fontId="8"/>
  </si>
  <si>
    <t>K-15</t>
    <phoneticPr fontId="8"/>
  </si>
  <si>
    <t>K-26</t>
    <phoneticPr fontId="8"/>
  </si>
  <si>
    <t>-</t>
    <phoneticPr fontId="8"/>
  </si>
  <si>
    <t>ＪＩＳ　Ｋ　０１０２</t>
    <phoneticPr fontId="8"/>
  </si>
  <si>
    <t>平成 28年 2月10日</t>
    <rPh sb="0" eb="2">
      <t>ヘイセイ</t>
    </rPh>
    <rPh sb="5" eb="6">
      <t>ネン</t>
    </rPh>
    <rPh sb="8" eb="9">
      <t>ガツ</t>
    </rPh>
    <rPh sb="11" eb="12">
      <t>ヒ</t>
    </rPh>
    <phoneticPr fontId="8"/>
  </si>
  <si>
    <t>&gt;30</t>
    <phoneticPr fontId="8"/>
  </si>
  <si>
    <r>
      <t>4.9×10</t>
    </r>
    <r>
      <rPr>
        <vertAlign val="superscript"/>
        <sz val="9"/>
        <rFont val="ＭＳ Ｐ明朝"/>
        <family val="1"/>
        <charset val="128"/>
      </rPr>
      <t>4</t>
    </r>
    <phoneticPr fontId="8"/>
  </si>
  <si>
    <r>
      <t>2.3×10</t>
    </r>
    <r>
      <rPr>
        <vertAlign val="superscript"/>
        <sz val="10"/>
        <rFont val="ＭＳ Ｐ明朝"/>
        <family val="1"/>
        <charset val="128"/>
      </rPr>
      <t>4</t>
    </r>
    <phoneticPr fontId="8"/>
  </si>
  <si>
    <r>
      <t>3.3×10</t>
    </r>
    <r>
      <rPr>
        <vertAlign val="superscript"/>
        <sz val="10"/>
        <rFont val="ＭＳ Ｐ明朝"/>
        <family val="1"/>
        <charset val="128"/>
      </rPr>
      <t>4</t>
    </r>
    <phoneticPr fontId="8"/>
  </si>
  <si>
    <r>
      <t>1.3×10</t>
    </r>
    <r>
      <rPr>
        <vertAlign val="superscript"/>
        <sz val="10"/>
        <rFont val="ＭＳ Ｐ明朝"/>
        <family val="1"/>
        <charset val="128"/>
      </rPr>
      <t>5</t>
    </r>
    <phoneticPr fontId="8"/>
  </si>
  <si>
    <r>
      <t>1.1×10</t>
    </r>
    <r>
      <rPr>
        <vertAlign val="superscript"/>
        <sz val="10"/>
        <rFont val="ＭＳ Ｐ明朝"/>
        <family val="1"/>
        <charset val="128"/>
      </rPr>
      <t>4</t>
    </r>
    <phoneticPr fontId="8"/>
  </si>
  <si>
    <r>
      <t>7.9×10</t>
    </r>
    <r>
      <rPr>
        <vertAlign val="superscript"/>
        <sz val="10"/>
        <rFont val="ＭＳ Ｐ明朝"/>
        <family val="1"/>
        <charset val="128"/>
      </rPr>
      <t>4</t>
    </r>
    <phoneticPr fontId="8"/>
  </si>
  <si>
    <t>資料：住民環境課　</t>
    <rPh sb="0" eb="2">
      <t>シリョウ</t>
    </rPh>
    <rPh sb="3" eb="5">
      <t>ジュウミン</t>
    </rPh>
    <rPh sb="5" eb="8">
      <t>カンキョウカ</t>
    </rPh>
    <phoneticPr fontId="3"/>
  </si>
  <si>
    <t>平成28年度</t>
    <rPh sb="0" eb="2">
      <t>ヘイセイ</t>
    </rPh>
    <rPh sb="5" eb="6">
      <t>ド</t>
    </rPh>
    <phoneticPr fontId="8"/>
  </si>
  <si>
    <t>平成 28 年 8月 3日</t>
    <rPh sb="0" eb="2">
      <t>ヘイセイ</t>
    </rPh>
    <rPh sb="6" eb="7">
      <t>ネン</t>
    </rPh>
    <rPh sb="9" eb="10">
      <t>ガツ</t>
    </rPh>
    <rPh sb="12" eb="13">
      <t>ヒ</t>
    </rPh>
    <phoneticPr fontId="8"/>
  </si>
  <si>
    <r>
      <t>4.9×10</t>
    </r>
    <r>
      <rPr>
        <vertAlign val="superscript"/>
        <sz val="9"/>
        <rFont val="ＭＳ Ｐ明朝"/>
        <family val="1"/>
        <charset val="128"/>
      </rPr>
      <t>4</t>
    </r>
    <phoneticPr fontId="8"/>
  </si>
  <si>
    <r>
      <t>7.9×10</t>
    </r>
    <r>
      <rPr>
        <vertAlign val="superscript"/>
        <sz val="10"/>
        <rFont val="ＭＳ Ｐ明朝"/>
        <family val="1"/>
        <charset val="128"/>
      </rPr>
      <t>5</t>
    </r>
    <phoneticPr fontId="8"/>
  </si>
  <si>
    <r>
      <t>3.1×10</t>
    </r>
    <r>
      <rPr>
        <vertAlign val="superscript"/>
        <sz val="10"/>
        <rFont val="ＭＳ Ｐ明朝"/>
        <family val="1"/>
        <charset val="128"/>
      </rPr>
      <t>４</t>
    </r>
    <phoneticPr fontId="8"/>
  </si>
  <si>
    <r>
      <t>1.3×10</t>
    </r>
    <r>
      <rPr>
        <vertAlign val="superscript"/>
        <sz val="10"/>
        <rFont val="ＭＳ Ｐ明朝"/>
        <family val="1"/>
        <charset val="128"/>
      </rPr>
      <t>5</t>
    </r>
    <phoneticPr fontId="8"/>
  </si>
  <si>
    <r>
      <t>4.9×10</t>
    </r>
    <r>
      <rPr>
        <vertAlign val="superscript"/>
        <sz val="10"/>
        <rFont val="ＭＳ Ｐ明朝"/>
        <family val="1"/>
        <charset val="128"/>
      </rPr>
      <t>4</t>
    </r>
    <phoneticPr fontId="8"/>
  </si>
  <si>
    <t>&lt;0.02</t>
    <phoneticPr fontId="8"/>
  </si>
  <si>
    <t>K-7</t>
    <phoneticPr fontId="8"/>
  </si>
  <si>
    <t>K-15</t>
    <phoneticPr fontId="8"/>
  </si>
  <si>
    <t>平成 29年 2月 14日</t>
    <rPh sb="0" eb="2">
      <t>ヘイセイ</t>
    </rPh>
    <rPh sb="5" eb="6">
      <t>ネン</t>
    </rPh>
    <rPh sb="8" eb="9">
      <t>ガツ</t>
    </rPh>
    <rPh sb="12" eb="13">
      <t>ヒ</t>
    </rPh>
    <phoneticPr fontId="8"/>
  </si>
  <si>
    <r>
      <t>7.0×10</t>
    </r>
    <r>
      <rPr>
        <vertAlign val="superscript"/>
        <sz val="9"/>
        <rFont val="ＭＳ Ｐ明朝"/>
        <family val="1"/>
        <charset val="128"/>
      </rPr>
      <t>3</t>
    </r>
    <phoneticPr fontId="8"/>
  </si>
  <si>
    <r>
      <t>4.6×10</t>
    </r>
    <r>
      <rPr>
        <vertAlign val="superscript"/>
        <sz val="10"/>
        <rFont val="ＭＳ Ｐ明朝"/>
        <family val="1"/>
        <charset val="128"/>
      </rPr>
      <t>4</t>
    </r>
    <phoneticPr fontId="8"/>
  </si>
  <si>
    <r>
      <t>7.0×10</t>
    </r>
    <r>
      <rPr>
        <vertAlign val="superscript"/>
        <sz val="10"/>
        <rFont val="ＭＳ Ｐ明朝"/>
        <family val="1"/>
        <charset val="128"/>
      </rPr>
      <t>3</t>
    </r>
    <phoneticPr fontId="8"/>
  </si>
  <si>
    <r>
      <t>4.9×10</t>
    </r>
    <r>
      <rPr>
        <vertAlign val="superscript"/>
        <sz val="10"/>
        <rFont val="ＭＳ Ｐ明朝"/>
        <family val="1"/>
        <charset val="128"/>
      </rPr>
      <t>3</t>
    </r>
    <phoneticPr fontId="8"/>
  </si>
  <si>
    <t>平成29年度</t>
    <rPh sb="0" eb="2">
      <t>ヘイセイ</t>
    </rPh>
    <rPh sb="4" eb="6">
      <t>ネンド</t>
    </rPh>
    <phoneticPr fontId="3"/>
  </si>
  <si>
    <t>平成 29年 8月 10日</t>
    <rPh sb="0" eb="2">
      <t>ヘイセイ</t>
    </rPh>
    <rPh sb="5" eb="6">
      <t>ネン</t>
    </rPh>
    <rPh sb="8" eb="9">
      <t>ガツ</t>
    </rPh>
    <rPh sb="12" eb="13">
      <t>ヒ</t>
    </rPh>
    <phoneticPr fontId="8"/>
  </si>
  <si>
    <t>微下水臭</t>
    <rPh sb="0" eb="1">
      <t>ビ</t>
    </rPh>
    <rPh sb="1" eb="2">
      <t>シタ</t>
    </rPh>
    <rPh sb="2" eb="3">
      <t>スイ</t>
    </rPh>
    <rPh sb="3" eb="4">
      <t>シュウ</t>
    </rPh>
    <phoneticPr fontId="8"/>
  </si>
  <si>
    <t>&lt;1</t>
    <phoneticPr fontId="8"/>
  </si>
  <si>
    <r>
      <t>4.9×10</t>
    </r>
    <r>
      <rPr>
        <vertAlign val="superscript"/>
        <sz val="10"/>
        <rFont val="ＭＳ Ｐ明朝"/>
        <family val="1"/>
        <charset val="128"/>
      </rPr>
      <t>４</t>
    </r>
    <phoneticPr fontId="8"/>
  </si>
  <si>
    <r>
      <t>7.9×10</t>
    </r>
    <r>
      <rPr>
        <vertAlign val="superscript"/>
        <sz val="10"/>
        <rFont val="ＭＳ Ｐ明朝"/>
        <family val="1"/>
        <charset val="128"/>
      </rPr>
      <t>3</t>
    </r>
    <phoneticPr fontId="8"/>
  </si>
  <si>
    <t>平成 30年 2月 14日</t>
    <rPh sb="0" eb="2">
      <t>ヘイセイ</t>
    </rPh>
    <rPh sb="5" eb="6">
      <t>ネン</t>
    </rPh>
    <rPh sb="8" eb="9">
      <t>ガツ</t>
    </rPh>
    <rPh sb="12" eb="13">
      <t>ヒ</t>
    </rPh>
    <phoneticPr fontId="8"/>
  </si>
  <si>
    <t>微下水臭</t>
    <rPh sb="0" eb="1">
      <t>ビ</t>
    </rPh>
    <rPh sb="1" eb="3">
      <t>ゲスイ</t>
    </rPh>
    <rPh sb="3" eb="4">
      <t>シュウ</t>
    </rPh>
    <phoneticPr fontId="8"/>
  </si>
  <si>
    <r>
      <t>1.1×10</t>
    </r>
    <r>
      <rPr>
        <vertAlign val="superscript"/>
        <sz val="9"/>
        <rFont val="ＭＳ Ｐ明朝"/>
        <family val="1"/>
        <charset val="128"/>
      </rPr>
      <t>4</t>
    </r>
    <phoneticPr fontId="8"/>
  </si>
  <si>
    <r>
      <t>4.6×10</t>
    </r>
    <r>
      <rPr>
        <vertAlign val="superscript"/>
        <sz val="10"/>
        <rFont val="ＭＳ Ｐ明朝"/>
        <family val="1"/>
        <charset val="128"/>
      </rPr>
      <t>3</t>
    </r>
    <phoneticPr fontId="8"/>
  </si>
  <si>
    <r>
      <t>1.4×10</t>
    </r>
    <r>
      <rPr>
        <vertAlign val="superscript"/>
        <sz val="10"/>
        <rFont val="ＭＳ Ｐ明朝"/>
        <family val="1"/>
        <charset val="128"/>
      </rPr>
      <t>4</t>
    </r>
    <phoneticPr fontId="8"/>
  </si>
  <si>
    <t>2,568
（44.8%)</t>
    <phoneticPr fontId="8"/>
  </si>
  <si>
    <t>2,776
(48.1%)</t>
    <phoneticPr fontId="8"/>
  </si>
  <si>
    <t>2,702
(46.9%)</t>
    <phoneticPr fontId="8"/>
  </si>
  <si>
    <t>980
（38.1%)</t>
    <phoneticPr fontId="8"/>
  </si>
  <si>
    <t>1,033
(37.2%)</t>
    <phoneticPr fontId="8"/>
  </si>
  <si>
    <t>1,026
（37.9%)</t>
    <phoneticPr fontId="8"/>
  </si>
  <si>
    <t>1,089（42.4%)</t>
    <phoneticPr fontId="8"/>
  </si>
  <si>
    <t>1,140
(41%)</t>
    <phoneticPr fontId="8"/>
  </si>
  <si>
    <t>1,126
(41.6%)</t>
    <phoneticPr fontId="8"/>
  </si>
  <si>
    <t>636
（24.7%)</t>
    <phoneticPr fontId="8"/>
  </si>
  <si>
    <t>659
(23.7%)</t>
    <phoneticPr fontId="8"/>
  </si>
  <si>
    <t>623
(23%)</t>
    <phoneticPr fontId="8"/>
  </si>
  <si>
    <t>169
(6.5%)</t>
    <phoneticPr fontId="8"/>
  </si>
  <si>
    <t>179
(6.4%)</t>
    <phoneticPr fontId="8"/>
  </si>
  <si>
    <t>165
(6.1%)</t>
    <phoneticPr fontId="8"/>
  </si>
  <si>
    <t>484
(18.8%)</t>
    <phoneticPr fontId="8"/>
  </si>
  <si>
    <t>468
(16.8%)</t>
    <phoneticPr fontId="8"/>
  </si>
  <si>
    <t>438
(16.2%)</t>
    <phoneticPr fontId="8"/>
  </si>
  <si>
    <t>374
(14.5%)</t>
    <phoneticPr fontId="8"/>
  </si>
  <si>
    <t>451
(16.2%)</t>
    <phoneticPr fontId="8"/>
  </si>
  <si>
    <t>382
(14.1%)</t>
    <phoneticPr fontId="8"/>
  </si>
  <si>
    <t>1,066
(41.5%)</t>
    <phoneticPr fontId="8"/>
  </si>
  <si>
    <t>1,225
(44.1%)</t>
    <phoneticPr fontId="8"/>
  </si>
  <si>
    <t>1,209
(44.7%)</t>
    <phoneticPr fontId="8"/>
  </si>
  <si>
    <t>488
(19%)</t>
    <phoneticPr fontId="8"/>
  </si>
  <si>
    <t>578
(20.8%)</t>
    <phoneticPr fontId="8"/>
  </si>
  <si>
    <t>562
(20.7%)</t>
    <phoneticPr fontId="8"/>
  </si>
  <si>
    <t>817
(31.8%)</t>
    <phoneticPr fontId="8"/>
  </si>
  <si>
    <t>887
(31.9%)</t>
    <phoneticPr fontId="8"/>
  </si>
  <si>
    <t>925
(34.2%)</t>
    <phoneticPr fontId="8"/>
  </si>
  <si>
    <t>1,505
(58.6%)</t>
    <phoneticPr fontId="8"/>
  </si>
  <si>
    <t>1,449
(52.1%)</t>
    <phoneticPr fontId="8"/>
  </si>
  <si>
    <t>1,468
(54.3%)</t>
    <phoneticPr fontId="8"/>
  </si>
  <si>
    <t>1,341
(52.2%)</t>
    <phoneticPr fontId="8"/>
  </si>
  <si>
    <t>1,515
(54.5%)</t>
    <phoneticPr fontId="8"/>
  </si>
  <si>
    <t>1,416
(52.4%)</t>
    <phoneticPr fontId="8"/>
  </si>
  <si>
    <t>519
(20.2%)</t>
    <phoneticPr fontId="8"/>
  </si>
  <si>
    <t>632
(22.7%)</t>
    <phoneticPr fontId="8"/>
  </si>
  <si>
    <t>546
(20.2%)</t>
    <phoneticPr fontId="8"/>
  </si>
  <si>
    <r>
      <t>（１）　</t>
    </r>
    <r>
      <rPr>
        <sz val="12"/>
        <rFont val="ＭＳ Ｐ明朝"/>
        <family val="1"/>
        <charset val="128"/>
      </rPr>
      <t>特定健診の結果（保健指導判定値）</t>
    </r>
    <rPh sb="4" eb="6">
      <t>トクテイ</t>
    </rPh>
    <rPh sb="12" eb="14">
      <t>ホケン</t>
    </rPh>
    <rPh sb="14" eb="16">
      <t>シドウ</t>
    </rPh>
    <rPh sb="16" eb="18">
      <t>ハンテイ</t>
    </rPh>
    <rPh sb="18" eb="19">
      <t>チ</t>
    </rPh>
    <phoneticPr fontId="8"/>
  </si>
  <si>
    <t>平成十八年</t>
    <rPh sb="0" eb="2">
      <t>ヘイセイ</t>
    </rPh>
    <rPh sb="2" eb="3">
      <t>ジュウイチ</t>
    </rPh>
    <rPh sb="3" eb="4">
      <t>8</t>
    </rPh>
    <rPh sb="4" eb="5">
      <t>ネン</t>
    </rPh>
    <phoneticPr fontId="8"/>
  </si>
  <si>
    <t>平成23年</t>
    <phoneticPr fontId="4"/>
  </si>
  <si>
    <t>自動車交通騒音測定結果(つづき)</t>
    <phoneticPr fontId="8"/>
  </si>
  <si>
    <t>自動車交通騒音測定結果(つづき)</t>
    <phoneticPr fontId="8"/>
  </si>
  <si>
    <t>（１）　特定健診の状況（Ｐ119参照）</t>
    <rPh sb="4" eb="6">
      <t>トクテイ</t>
    </rPh>
    <rPh sb="6" eb="7">
      <t>ケン</t>
    </rPh>
    <rPh sb="7" eb="8">
      <t>ケンシン</t>
    </rPh>
    <rPh sb="9" eb="11">
      <t>ジョウキョウ</t>
    </rPh>
    <rPh sb="16" eb="18">
      <t>サンショウ</t>
    </rPh>
    <phoneticPr fontId="8"/>
  </si>
  <si>
    <t>（２）　ごみ、し尿処理費の推移（Ｐ122･123参照）</t>
    <rPh sb="7" eb="9">
      <t>シニョウ</t>
    </rPh>
    <rPh sb="9" eb="12">
      <t>ショリヒ</t>
    </rPh>
    <rPh sb="13" eb="15">
      <t>スイイ</t>
    </rPh>
    <rPh sb="24" eb="26">
      <t>サンショウ</t>
    </rPh>
    <phoneticPr fontId="8"/>
  </si>
  <si>
    <t>（３）　死因別死亡者の状況（Ｐ128）</t>
    <rPh sb="4" eb="6">
      <t>シイン</t>
    </rPh>
    <rPh sb="6" eb="7">
      <t>ベツ</t>
    </rPh>
    <rPh sb="7" eb="10">
      <t>シボウシャ</t>
    </rPh>
    <rPh sb="11" eb="13">
      <t>ジョウキョウ</t>
    </rPh>
    <phoneticPr fontId="8"/>
  </si>
  <si>
    <t>（４）　各種予防接種実施状況（Ｐ124･125参照）</t>
    <rPh sb="4" eb="6">
      <t>カクシュ</t>
    </rPh>
    <rPh sb="6" eb="8">
      <t>ヨボウ</t>
    </rPh>
    <rPh sb="8" eb="10">
      <t>セッシュ</t>
    </rPh>
    <rPh sb="10" eb="12">
      <t>ジッシ</t>
    </rPh>
    <rPh sb="12" eb="14">
      <t>ジョウキョウ</t>
    </rPh>
    <rPh sb="23" eb="25">
      <t>サンショウ</t>
    </rPh>
    <phoneticPr fontId="8"/>
  </si>
  <si>
    <t>1003(59.2)</t>
    <phoneticPr fontId="27"/>
  </si>
  <si>
    <t>913(52.4)</t>
    <phoneticPr fontId="27"/>
  </si>
  <si>
    <t>895(50.8)</t>
    <phoneticPr fontId="27"/>
  </si>
  <si>
    <t>890(50.2)</t>
    <phoneticPr fontId="27"/>
  </si>
  <si>
    <t>863(48.1)</t>
    <phoneticPr fontId="27"/>
  </si>
  <si>
    <t>825(45.6)</t>
    <phoneticPr fontId="27"/>
  </si>
  <si>
    <t>820(44.8)</t>
    <phoneticPr fontId="27"/>
  </si>
  <si>
    <t>803(47.3)</t>
    <phoneticPr fontId="27"/>
  </si>
  <si>
    <t>723(54.3)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</si>
</sst>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#,##0;[Red]#,##0"/>
    <numFmt numFmtId="179" formatCode="#,##0.0;[Red]#,##0.0"/>
    <numFmt numFmtId="180" formatCode="#,##0.00;[Red]#,##0.00"/>
    <numFmt numFmtId="181" formatCode="#,##0_);\(#,##0\)"/>
    <numFmt numFmtId="182" formatCode="#,##0.0_);\(#,##0.0\)"/>
    <numFmt numFmtId="183" formatCode="0;[Red]0"/>
    <numFmt numFmtId="184" formatCode="0.0;[Red]0.0"/>
    <numFmt numFmtId="185" formatCode="0.00;[Red]0.00"/>
    <numFmt numFmtId="186" formatCode="#,##0_);[Red]\(#,##0\)"/>
    <numFmt numFmtId="187" formatCode="0_);\(0\)"/>
    <numFmt numFmtId="188" formatCode="#,##0.0;&quot;△ &quot;#,##0.0"/>
    <numFmt numFmtId="189" formatCode="0.0_);\(0.0\)"/>
    <numFmt numFmtId="190" formatCode="0.000_ "/>
    <numFmt numFmtId="191" formatCode="0.0000_ "/>
    <numFmt numFmtId="192" formatCode="0.0%"/>
    <numFmt numFmtId="193" formatCode="0.000_);[Red]\(0.000\)"/>
    <numFmt numFmtId="194" formatCode="0_);[Red]\(0\)"/>
    <numFmt numFmtId="195" formatCode="0.0_);[Red]\(0.0\)"/>
    <numFmt numFmtId="196" formatCode="0.0_ "/>
    <numFmt numFmtId="197" formatCode="0_ "/>
    <numFmt numFmtId="198" formatCode="#,##0.000;[Red]#,##0.000"/>
    <numFmt numFmtId="199" formatCode="0.000;[Red]0.000"/>
    <numFmt numFmtId="200" formatCode="#,##0_ ;[Red]\-#,##0\ "/>
    <numFmt numFmtId="201" formatCode="#,##0_ "/>
  </numFmts>
  <fonts count="29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i/>
      <sz val="11"/>
      <name val="明朝"/>
      <family val="1"/>
      <charset val="128"/>
    </font>
    <font>
      <sz val="10"/>
      <name val="Arial"/>
      <family val="2"/>
    </font>
    <font>
      <sz val="10"/>
      <name val="MS Sans Serif"/>
      <family val="2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ＤＦ平成ゴシック体W3"/>
      <family val="3"/>
      <charset val="128"/>
    </font>
    <font>
      <sz val="12"/>
      <name val="ＤＦ平成ゴシック体W3"/>
      <family val="3"/>
      <charset val="128"/>
    </font>
    <font>
      <sz val="8"/>
      <name val="ＤＦ平成ゴシック体W3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明朝"/>
      <family val="1"/>
      <charset val="128"/>
    </font>
    <font>
      <vertAlign val="superscript"/>
      <sz val="10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5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4">
    <xf numFmtId="0" fontId="0" fillId="0" borderId="0" xfId="0"/>
    <xf numFmtId="0" fontId="7" fillId="0" borderId="0" xfId="0" applyFont="1" applyBorder="1" applyAlignment="1">
      <alignment horizontal="left" vertical="center"/>
    </xf>
    <xf numFmtId="181" fontId="7" fillId="0" borderId="0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horizontal="right" vertical="center"/>
    </xf>
    <xf numFmtId="182" fontId="7" fillId="0" borderId="0" xfId="0" applyNumberFormat="1" applyFont="1" applyBorder="1" applyAlignment="1">
      <alignment vertical="center"/>
    </xf>
    <xf numFmtId="0" fontId="0" fillId="0" borderId="0" xfId="0" applyAlignment="1"/>
    <xf numFmtId="3" fontId="0" fillId="0" borderId="0" xfId="0" applyNumberForma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0" fontId="0" fillId="0" borderId="0" xfId="0" applyAlignment="1">
      <alignment horizontal="left"/>
    </xf>
    <xf numFmtId="38" fontId="0" fillId="0" borderId="0" xfId="7" applyFont="1" applyAlignment="1"/>
    <xf numFmtId="38" fontId="7" fillId="0" borderId="0" xfId="7" applyFont="1" applyBorder="1" applyAlignment="1">
      <alignment vertical="center"/>
    </xf>
    <xf numFmtId="181" fontId="7" fillId="0" borderId="0" xfId="0" applyNumberFormat="1" applyFont="1" applyBorder="1" applyAlignment="1">
      <alignment horizontal="left" vertical="center"/>
    </xf>
    <xf numFmtId="178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0" fillId="0" borderId="62" xfId="0" applyBorder="1" applyAlignment="1"/>
    <xf numFmtId="0" fontId="0" fillId="0" borderId="54" xfId="0" applyBorder="1" applyAlignment="1"/>
    <xf numFmtId="178" fontId="7" fillId="0" borderId="45" xfId="0" applyNumberFormat="1" applyFont="1" applyBorder="1" applyAlignment="1">
      <alignment horizontal="right" vertical="center"/>
    </xf>
    <xf numFmtId="0" fontId="0" fillId="0" borderId="64" xfId="0" applyBorder="1" applyAlignment="1"/>
    <xf numFmtId="3" fontId="0" fillId="0" borderId="64" xfId="0" applyNumberFormat="1" applyBorder="1" applyAlignment="1">
      <alignment horizontal="right"/>
    </xf>
    <xf numFmtId="0" fontId="0" fillId="2" borderId="62" xfId="0" applyFill="1" applyBorder="1" applyAlignment="1"/>
    <xf numFmtId="0" fontId="0" fillId="0" borderId="0" xfId="0" applyFill="1" applyBorder="1" applyAlignment="1"/>
    <xf numFmtId="0" fontId="0" fillId="0" borderId="62" xfId="0" applyFill="1" applyBorder="1" applyAlignment="1"/>
    <xf numFmtId="0" fontId="0" fillId="0" borderId="62" xfId="0" applyBorder="1"/>
    <xf numFmtId="190" fontId="0" fillId="0" borderId="62" xfId="0" applyNumberFormat="1" applyBorder="1" applyAlignment="1"/>
    <xf numFmtId="190" fontId="0" fillId="2" borderId="62" xfId="0" applyNumberFormat="1" applyFill="1" applyBorder="1" applyAlignment="1"/>
    <xf numFmtId="0" fontId="7" fillId="0" borderId="62" xfId="0" applyNumberFormat="1" applyFont="1" applyBorder="1" applyAlignment="1">
      <alignment horizontal="distributed" vertical="center"/>
    </xf>
    <xf numFmtId="181" fontId="7" fillId="0" borderId="62" xfId="0" applyNumberFormat="1" applyFont="1" applyBorder="1" applyAlignment="1">
      <alignment horizontal="right" vertical="center"/>
    </xf>
    <xf numFmtId="181" fontId="7" fillId="2" borderId="62" xfId="0" applyNumberFormat="1" applyFont="1" applyFill="1" applyBorder="1" applyAlignment="1">
      <alignment horizontal="right" vertical="center"/>
    </xf>
    <xf numFmtId="191" fontId="0" fillId="0" borderId="62" xfId="0" applyNumberFormat="1" applyBorder="1" applyAlignment="1"/>
    <xf numFmtId="191" fontId="0" fillId="2" borderId="62" xfId="0" applyNumberFormat="1" applyFill="1" applyBorder="1" applyAlignment="1"/>
    <xf numFmtId="193" fontId="0" fillId="0" borderId="62" xfId="0" applyNumberFormat="1" applyBorder="1" applyAlignment="1"/>
    <xf numFmtId="193" fontId="0" fillId="2" borderId="62" xfId="0" applyNumberFormat="1" applyFill="1" applyBorder="1" applyAlignment="1"/>
    <xf numFmtId="0" fontId="9" fillId="0" borderId="45" xfId="0" applyNumberFormat="1" applyFont="1" applyBorder="1" applyAlignment="1">
      <alignment horizontal="distributed" vertical="center"/>
    </xf>
    <xf numFmtId="182" fontId="7" fillId="0" borderId="29" xfId="0" applyNumberFormat="1" applyFont="1" applyBorder="1" applyAlignment="1">
      <alignment horizontal="right" vertical="center"/>
    </xf>
    <xf numFmtId="182" fontId="7" fillId="0" borderId="40" xfId="0" applyNumberFormat="1" applyFont="1" applyBorder="1" applyAlignment="1">
      <alignment horizontal="right" vertical="center"/>
    </xf>
    <xf numFmtId="182" fontId="7" fillId="0" borderId="45" xfId="0" applyNumberFormat="1" applyFont="1" applyBorder="1" applyAlignment="1">
      <alignment horizontal="right" vertical="center"/>
    </xf>
    <xf numFmtId="182" fontId="7" fillId="2" borderId="66" xfId="0" applyNumberFormat="1" applyFont="1" applyFill="1" applyBorder="1" applyAlignment="1">
      <alignment horizontal="right" vertical="center"/>
    </xf>
    <xf numFmtId="182" fontId="7" fillId="2" borderId="45" xfId="0" applyNumberFormat="1" applyFont="1" applyFill="1" applyBorder="1" applyAlignment="1">
      <alignment horizontal="right" vertical="center"/>
    </xf>
    <xf numFmtId="0" fontId="0" fillId="0" borderId="6" xfId="0" applyFill="1" applyBorder="1" applyAlignment="1"/>
    <xf numFmtId="187" fontId="7" fillId="0" borderId="13" xfId="0" applyNumberFormat="1" applyFont="1" applyFill="1" applyBorder="1" applyAlignment="1">
      <alignment vertical="center"/>
    </xf>
    <xf numFmtId="187" fontId="7" fillId="0" borderId="1" xfId="0" applyNumberFormat="1" applyFont="1" applyFill="1" applyBorder="1" applyAlignment="1">
      <alignment vertical="center"/>
    </xf>
    <xf numFmtId="189" fontId="7" fillId="0" borderId="13" xfId="0" applyNumberFormat="1" applyFont="1" applyFill="1" applyBorder="1" applyAlignment="1">
      <alignment vertical="center"/>
    </xf>
    <xf numFmtId="189" fontId="7" fillId="0" borderId="1" xfId="0" applyNumberFormat="1" applyFont="1" applyFill="1" applyBorder="1" applyAlignment="1">
      <alignment vertical="center"/>
    </xf>
    <xf numFmtId="187" fontId="7" fillId="0" borderId="13" xfId="0" applyNumberFormat="1" applyFont="1" applyFill="1" applyBorder="1" applyAlignment="1">
      <alignment horizontal="right" vertical="center"/>
    </xf>
    <xf numFmtId="187" fontId="7" fillId="0" borderId="1" xfId="0" applyNumberFormat="1" applyFont="1" applyFill="1" applyBorder="1" applyAlignment="1">
      <alignment horizontal="right" vertical="center"/>
    </xf>
    <xf numFmtId="189" fontId="7" fillId="0" borderId="13" xfId="0" applyNumberFormat="1" applyFont="1" applyFill="1" applyBorder="1" applyAlignment="1">
      <alignment horizontal="right" vertical="center"/>
    </xf>
    <xf numFmtId="189" fontId="7" fillId="0" borderId="1" xfId="0" applyNumberFormat="1" applyFont="1" applyFill="1" applyBorder="1" applyAlignment="1">
      <alignment horizontal="right" vertical="center"/>
    </xf>
    <xf numFmtId="189" fontId="7" fillId="0" borderId="14" xfId="0" applyNumberFormat="1" applyFont="1" applyFill="1" applyBorder="1" applyAlignment="1">
      <alignment vertical="center"/>
    </xf>
    <xf numFmtId="189" fontId="7" fillId="0" borderId="3" xfId="0" applyNumberFormat="1" applyFont="1" applyFill="1" applyBorder="1" applyAlignment="1">
      <alignment vertical="center"/>
    </xf>
    <xf numFmtId="186" fontId="7" fillId="0" borderId="18" xfId="0" applyNumberFormat="1" applyFont="1" applyFill="1" applyBorder="1" applyAlignment="1">
      <alignment horizontal="right" vertical="center"/>
    </xf>
    <xf numFmtId="186" fontId="7" fillId="0" borderId="60" xfId="0" applyNumberFormat="1" applyFont="1" applyFill="1" applyBorder="1" applyAlignment="1">
      <alignment horizontal="right" vertical="center"/>
    </xf>
    <xf numFmtId="186" fontId="7" fillId="0" borderId="16" xfId="0" applyNumberFormat="1" applyFont="1" applyFill="1" applyBorder="1" applyAlignment="1">
      <alignment horizontal="right" vertical="center"/>
    </xf>
    <xf numFmtId="192" fontId="7" fillId="0" borderId="16" xfId="0" applyNumberFormat="1" applyFont="1" applyFill="1" applyBorder="1" applyAlignment="1">
      <alignment horizontal="right" vertical="center"/>
    </xf>
    <xf numFmtId="186" fontId="7" fillId="0" borderId="17" xfId="0" applyNumberFormat="1" applyFont="1" applyFill="1" applyBorder="1" applyAlignment="1">
      <alignment horizontal="right" vertical="center"/>
    </xf>
    <xf numFmtId="181" fontId="7" fillId="0" borderId="17" xfId="0" applyNumberFormat="1" applyFont="1" applyFill="1" applyBorder="1" applyAlignment="1">
      <alignment horizontal="right" vertical="center"/>
    </xf>
    <xf numFmtId="181" fontId="7" fillId="0" borderId="10" xfId="0" applyNumberFormat="1" applyFont="1" applyFill="1" applyBorder="1" applyAlignment="1">
      <alignment horizontal="right" vertical="center"/>
    </xf>
    <xf numFmtId="181" fontId="7" fillId="0" borderId="16" xfId="0" applyNumberFormat="1" applyFont="1" applyFill="1" applyBorder="1" applyAlignment="1">
      <alignment horizontal="right" vertical="center"/>
    </xf>
    <xf numFmtId="181" fontId="7" fillId="0" borderId="11" xfId="0" applyNumberFormat="1" applyFont="1" applyFill="1" applyBorder="1" applyAlignment="1">
      <alignment horizontal="right" vertical="center"/>
    </xf>
    <xf numFmtId="187" fontId="7" fillId="0" borderId="3" xfId="0" applyNumberFormat="1" applyFont="1" applyFill="1" applyBorder="1" applyAlignment="1">
      <alignment vertical="center"/>
    </xf>
    <xf numFmtId="183" fontId="7" fillId="0" borderId="28" xfId="0" quotePrefix="1" applyNumberFormat="1" applyFont="1" applyFill="1" applyBorder="1" applyAlignment="1">
      <alignment horizontal="right" vertical="center"/>
    </xf>
    <xf numFmtId="188" fontId="7" fillId="0" borderId="20" xfId="0" applyNumberFormat="1" applyFont="1" applyFill="1" applyBorder="1" applyAlignment="1">
      <alignment horizontal="right" vertical="center"/>
    </xf>
    <xf numFmtId="178" fontId="7" fillId="0" borderId="37" xfId="0" applyNumberFormat="1" applyFont="1" applyFill="1" applyBorder="1" applyAlignment="1">
      <alignment horizontal="right" vertical="center"/>
    </xf>
    <xf numFmtId="183" fontId="0" fillId="0" borderId="16" xfId="0" applyNumberFormat="1" applyFont="1" applyFill="1" applyBorder="1" applyAlignment="1">
      <alignment horizontal="center" vertical="center"/>
    </xf>
    <xf numFmtId="178" fontId="0" fillId="0" borderId="16" xfId="0" applyNumberFormat="1" applyFont="1" applyFill="1" applyBorder="1" applyAlignment="1">
      <alignment horizontal="center" vertical="center"/>
    </xf>
    <xf numFmtId="178" fontId="0" fillId="0" borderId="39" xfId="0" applyNumberFormat="1" applyFont="1" applyFill="1" applyBorder="1" applyAlignment="1">
      <alignment horizontal="right" vertical="center"/>
    </xf>
    <xf numFmtId="181" fontId="14" fillId="0" borderId="51" xfId="0" applyNumberFormat="1" applyFont="1" applyFill="1" applyBorder="1" applyAlignment="1">
      <alignment vertical="center"/>
    </xf>
    <xf numFmtId="181" fontId="14" fillId="0" borderId="1" xfId="0" applyNumberFormat="1" applyFont="1" applyFill="1" applyBorder="1" applyAlignment="1">
      <alignment horizontal="center" vertical="center"/>
    </xf>
    <xf numFmtId="181" fontId="14" fillId="0" borderId="2" xfId="0" applyNumberFormat="1" applyFont="1" applyFill="1" applyBorder="1" applyAlignment="1">
      <alignment horizontal="center" vertical="center"/>
    </xf>
    <xf numFmtId="9" fontId="14" fillId="0" borderId="20" xfId="0" applyNumberFormat="1" applyFont="1" applyFill="1" applyBorder="1" applyAlignment="1">
      <alignment vertical="center"/>
    </xf>
    <xf numFmtId="181" fontId="14" fillId="0" borderId="67" xfId="0" applyNumberFormat="1" applyFont="1" applyFill="1" applyBorder="1" applyAlignment="1">
      <alignment vertical="center"/>
    </xf>
    <xf numFmtId="181" fontId="14" fillId="0" borderId="68" xfId="0" applyNumberFormat="1" applyFont="1" applyFill="1" applyBorder="1" applyAlignment="1">
      <alignment vertical="center"/>
    </xf>
    <xf numFmtId="192" fontId="14" fillId="0" borderId="20" xfId="0" applyNumberFormat="1" applyFont="1" applyFill="1" applyBorder="1" applyAlignment="1">
      <alignment vertical="center"/>
    </xf>
    <xf numFmtId="192" fontId="14" fillId="0" borderId="2" xfId="0" applyNumberFormat="1" applyFont="1" applyFill="1" applyBorder="1" applyAlignment="1">
      <alignment vertical="center"/>
    </xf>
    <xf numFmtId="194" fontId="14" fillId="0" borderId="51" xfId="0" applyNumberFormat="1" applyFont="1" applyFill="1" applyBorder="1" applyAlignment="1">
      <alignment vertical="center"/>
    </xf>
    <xf numFmtId="192" fontId="14" fillId="0" borderId="20" xfId="0" applyNumberFormat="1" applyFont="1" applyFill="1" applyBorder="1" applyAlignment="1">
      <alignment horizontal="center" vertical="center"/>
    </xf>
    <xf numFmtId="192" fontId="14" fillId="0" borderId="2" xfId="0" applyNumberFormat="1" applyFont="1" applyFill="1" applyBorder="1" applyAlignment="1">
      <alignment horizontal="center" vertical="center"/>
    </xf>
    <xf numFmtId="192" fontId="14" fillId="0" borderId="21" xfId="0" applyNumberFormat="1" applyFont="1" applyFill="1" applyBorder="1" applyAlignment="1">
      <alignment vertical="center"/>
    </xf>
    <xf numFmtId="192" fontId="14" fillId="0" borderId="12" xfId="0" applyNumberFormat="1" applyFont="1" applyFill="1" applyBorder="1" applyAlignment="1">
      <alignment vertical="center"/>
    </xf>
    <xf numFmtId="181" fontId="14" fillId="0" borderId="13" xfId="0" applyNumberFormat="1" applyFont="1" applyFill="1" applyBorder="1" applyAlignment="1">
      <alignment vertical="center"/>
    </xf>
    <xf numFmtId="181" fontId="14" fillId="0" borderId="50" xfId="0" applyNumberFormat="1" applyFont="1" applyFill="1" applyBorder="1" applyAlignment="1">
      <alignment horizontal="center" vertical="center"/>
    </xf>
    <xf numFmtId="181" fontId="14" fillId="0" borderId="70" xfId="0" applyNumberFormat="1" applyFont="1" applyFill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187" fontId="14" fillId="0" borderId="3" xfId="12" applyNumberFormat="1" applyFont="1" applyFill="1" applyBorder="1" applyAlignment="1">
      <alignment horizontal="right" vertical="center"/>
    </xf>
    <xf numFmtId="187" fontId="14" fillId="0" borderId="1" xfId="12" applyNumberFormat="1" applyFont="1" applyFill="1" applyBorder="1" applyAlignment="1">
      <alignment horizontal="right" vertical="center"/>
    </xf>
    <xf numFmtId="187" fontId="14" fillId="0" borderId="18" xfId="12" applyNumberFormat="1" applyFont="1" applyFill="1" applyBorder="1" applyAlignment="1">
      <alignment vertical="center"/>
    </xf>
    <xf numFmtId="187" fontId="14" fillId="0" borderId="20" xfId="12" applyNumberFormat="1" applyFont="1" applyFill="1" applyBorder="1" applyAlignment="1">
      <alignment horizontal="right" vertical="center"/>
    </xf>
    <xf numFmtId="0" fontId="6" fillId="0" borderId="1" xfId="12" applyFont="1" applyFill="1" applyBorder="1" applyAlignment="1">
      <alignment horizontal="center" vertical="distributed"/>
    </xf>
    <xf numFmtId="0" fontId="6" fillId="0" borderId="16" xfId="12" applyFont="1" applyFill="1" applyBorder="1" applyAlignment="1">
      <alignment horizontal="center" vertical="distributed"/>
    </xf>
    <xf numFmtId="49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vertical="center" shrinkToFit="1"/>
    </xf>
    <xf numFmtId="49" fontId="6" fillId="0" borderId="9" xfId="0" applyNumberFormat="1" applyFont="1" applyBorder="1" applyAlignment="1">
      <alignment horizontal="left" vertical="center"/>
    </xf>
    <xf numFmtId="49" fontId="6" fillId="0" borderId="24" xfId="0" applyNumberFormat="1" applyFont="1" applyBorder="1" applyAlignment="1">
      <alignment horizontal="left" vertical="center"/>
    </xf>
    <xf numFmtId="49" fontId="6" fillId="0" borderId="23" xfId="0" applyNumberFormat="1" applyFont="1" applyBorder="1" applyAlignment="1">
      <alignment horizontal="left" vertical="center"/>
    </xf>
    <xf numFmtId="49" fontId="6" fillId="0" borderId="28" xfId="0" applyNumberFormat="1" applyFont="1" applyBorder="1" applyAlignment="1">
      <alignment horizontal="left" vertical="center"/>
    </xf>
    <xf numFmtId="49" fontId="6" fillId="0" borderId="27" xfId="0" applyNumberFormat="1" applyFont="1" applyBorder="1" applyAlignment="1">
      <alignment horizontal="left" vertical="center"/>
    </xf>
    <xf numFmtId="49" fontId="6" fillId="0" borderId="47" xfId="0" applyNumberFormat="1" applyFont="1" applyBorder="1" applyAlignment="1">
      <alignment horizontal="left" vertical="center"/>
    </xf>
    <xf numFmtId="49" fontId="6" fillId="0" borderId="46" xfId="0" applyNumberFormat="1" applyFont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20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horizontal="distributed" vertical="center"/>
    </xf>
    <xf numFmtId="186" fontId="7" fillId="0" borderId="0" xfId="0" applyNumberFormat="1" applyFont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 shrinkToFit="1"/>
    </xf>
    <xf numFmtId="186" fontId="10" fillId="0" borderId="20" xfId="0" applyNumberFormat="1" applyFont="1" applyFill="1" applyBorder="1" applyAlignment="1">
      <alignment horizontal="center" vertical="center"/>
    </xf>
    <xf numFmtId="186" fontId="8" fillId="0" borderId="1" xfId="0" applyNumberFormat="1" applyFont="1" applyFill="1" applyBorder="1" applyAlignment="1">
      <alignment horizontal="center" vertical="center"/>
    </xf>
    <xf numFmtId="186" fontId="9" fillId="0" borderId="1" xfId="0" applyNumberFormat="1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distributed" vertical="center"/>
    </xf>
    <xf numFmtId="182" fontId="7" fillId="0" borderId="0" xfId="0" applyNumberFormat="1" applyFont="1" applyBorder="1" applyAlignment="1">
      <alignment horizontal="left" vertical="center"/>
    </xf>
    <xf numFmtId="179" fontId="9" fillId="0" borderId="2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178" fontId="9" fillId="0" borderId="2" xfId="0" applyNumberFormat="1" applyFont="1" applyFill="1" applyBorder="1" applyAlignment="1">
      <alignment horizontal="center" vertical="center"/>
    </xf>
    <xf numFmtId="178" fontId="9" fillId="0" borderId="20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59" xfId="0" applyNumberFormat="1" applyFont="1" applyFill="1" applyBorder="1" applyAlignment="1">
      <alignment horizontal="center" vertical="center"/>
    </xf>
    <xf numFmtId="195" fontId="9" fillId="0" borderId="20" xfId="0" applyNumberFormat="1" applyFont="1" applyFill="1" applyBorder="1" applyAlignment="1">
      <alignment horizontal="center" vertical="center"/>
    </xf>
    <xf numFmtId="195" fontId="9" fillId="0" borderId="1" xfId="0" applyNumberFormat="1" applyFont="1" applyFill="1" applyBorder="1" applyAlignment="1">
      <alignment horizontal="center" vertical="center"/>
    </xf>
    <xf numFmtId="194" fontId="9" fillId="0" borderId="1" xfId="0" applyNumberFormat="1" applyFont="1" applyFill="1" applyBorder="1" applyAlignment="1">
      <alignment horizontal="center" vertical="center"/>
    </xf>
    <xf numFmtId="194" fontId="9" fillId="0" borderId="59" xfId="0" applyNumberFormat="1" applyFont="1" applyFill="1" applyBorder="1" applyAlignment="1">
      <alignment horizontal="center" vertical="center"/>
    </xf>
    <xf numFmtId="184" fontId="9" fillId="0" borderId="20" xfId="0" applyNumberFormat="1" applyFont="1" applyFill="1" applyBorder="1" applyAlignment="1">
      <alignment horizontal="center" vertical="center"/>
    </xf>
    <xf numFmtId="184" fontId="9" fillId="0" borderId="1" xfId="0" applyNumberFormat="1" applyFont="1" applyFill="1" applyBorder="1" applyAlignment="1">
      <alignment horizontal="center" vertical="center"/>
    </xf>
    <xf numFmtId="184" fontId="9" fillId="0" borderId="59" xfId="0" applyNumberFormat="1" applyFont="1" applyFill="1" applyBorder="1" applyAlignment="1">
      <alignment horizontal="center" vertical="center"/>
    </xf>
    <xf numFmtId="185" fontId="9" fillId="0" borderId="20" xfId="0" applyNumberFormat="1" applyFont="1" applyFill="1" applyBorder="1" applyAlignment="1">
      <alignment horizontal="center" vertical="center"/>
    </xf>
    <xf numFmtId="185" fontId="9" fillId="0" borderId="1" xfId="0" applyNumberFormat="1" applyFont="1" applyFill="1" applyBorder="1" applyAlignment="1">
      <alignment horizontal="center" vertical="center"/>
    </xf>
    <xf numFmtId="185" fontId="9" fillId="0" borderId="59" xfId="0" applyNumberFormat="1" applyFont="1" applyFill="1" applyBorder="1" applyAlignment="1">
      <alignment horizontal="center" vertical="center"/>
    </xf>
    <xf numFmtId="198" fontId="9" fillId="0" borderId="2" xfId="0" applyNumberFormat="1" applyFont="1" applyFill="1" applyBorder="1" applyAlignment="1">
      <alignment horizontal="center" vertical="center"/>
    </xf>
    <xf numFmtId="199" fontId="9" fillId="0" borderId="1" xfId="0" applyNumberFormat="1" applyFont="1" applyFill="1" applyBorder="1" applyAlignment="1">
      <alignment horizontal="center" vertical="center"/>
    </xf>
    <xf numFmtId="199" fontId="9" fillId="0" borderId="59" xfId="0" applyNumberFormat="1" applyFont="1" applyFill="1" applyBorder="1" applyAlignment="1">
      <alignment horizontal="center" vertical="center"/>
    </xf>
    <xf numFmtId="180" fontId="9" fillId="0" borderId="2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183" fontId="9" fillId="0" borderId="2" xfId="0" applyNumberFormat="1" applyFont="1" applyFill="1" applyBorder="1" applyAlignment="1">
      <alignment horizontal="center" vertical="center"/>
    </xf>
    <xf numFmtId="183" fontId="9" fillId="0" borderId="20" xfId="0" applyNumberFormat="1" applyFont="1" applyFill="1" applyBorder="1" applyAlignment="1">
      <alignment horizontal="center" vertical="center"/>
    </xf>
    <xf numFmtId="183" fontId="9" fillId="0" borderId="1" xfId="0" applyNumberFormat="1" applyFont="1" applyFill="1" applyBorder="1" applyAlignment="1">
      <alignment horizontal="center" vertical="center"/>
    </xf>
    <xf numFmtId="183" fontId="9" fillId="0" borderId="59" xfId="0" applyNumberFormat="1" applyFont="1" applyFill="1" applyBorder="1" applyAlignment="1">
      <alignment horizontal="center" vertical="center"/>
    </xf>
    <xf numFmtId="184" fontId="9" fillId="0" borderId="2" xfId="0" applyNumberFormat="1" applyFont="1" applyFill="1" applyBorder="1" applyAlignment="1">
      <alignment horizontal="center" vertical="center"/>
    </xf>
    <xf numFmtId="184" fontId="9" fillId="0" borderId="7" xfId="0" applyNumberFormat="1" applyFont="1" applyFill="1" applyBorder="1" applyAlignment="1">
      <alignment horizontal="center" vertical="center"/>
    </xf>
    <xf numFmtId="182" fontId="9" fillId="0" borderId="2" xfId="0" applyNumberFormat="1" applyFont="1" applyFill="1" applyBorder="1" applyAlignment="1">
      <alignment horizontal="center" vertical="center"/>
    </xf>
    <xf numFmtId="181" fontId="9" fillId="0" borderId="2" xfId="0" applyNumberFormat="1" applyFont="1" applyFill="1" applyBorder="1" applyAlignment="1">
      <alignment horizontal="center" vertical="center"/>
    </xf>
    <xf numFmtId="181" fontId="9" fillId="0" borderId="20" xfId="0" applyNumberFormat="1" applyFont="1" applyFill="1" applyBorder="1" applyAlignment="1">
      <alignment horizontal="center" vertical="center"/>
    </xf>
    <xf numFmtId="181" fontId="9" fillId="0" borderId="1" xfId="0" applyNumberFormat="1" applyFont="1" applyFill="1" applyBorder="1" applyAlignment="1">
      <alignment horizontal="center" vertical="center"/>
    </xf>
    <xf numFmtId="0" fontId="7" fillId="0" borderId="73" xfId="0" applyFont="1" applyBorder="1" applyAlignment="1">
      <alignment horizontal="left" vertical="center"/>
    </xf>
    <xf numFmtId="0" fontId="9" fillId="0" borderId="73" xfId="0" applyFont="1" applyBorder="1" applyAlignment="1">
      <alignment horizontal="distributed" vertical="center"/>
    </xf>
    <xf numFmtId="0" fontId="7" fillId="0" borderId="46" xfId="0" applyFont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195" fontId="9" fillId="0" borderId="59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distributed"/>
    </xf>
    <xf numFmtId="0" fontId="9" fillId="0" borderId="0" xfId="0" applyFont="1" applyBorder="1" applyAlignment="1">
      <alignment horizontal="left"/>
    </xf>
    <xf numFmtId="178" fontId="9" fillId="0" borderId="0" xfId="0" applyNumberFormat="1" applyFont="1" applyBorder="1" applyAlignment="1">
      <alignment horizontal="left"/>
    </xf>
    <xf numFmtId="178" fontId="9" fillId="0" borderId="0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185" fontId="9" fillId="0" borderId="0" xfId="0" applyNumberFormat="1" applyFont="1" applyBorder="1" applyAlignment="1">
      <alignment horizontal="left" vertical="center"/>
    </xf>
    <xf numFmtId="199" fontId="9" fillId="0" borderId="2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46" xfId="0" applyFont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/>
    </xf>
    <xf numFmtId="0" fontId="7" fillId="0" borderId="0" xfId="0" applyNumberFormat="1" applyFont="1" applyBorder="1" applyAlignment="1">
      <alignment horizontal="left" vertical="center"/>
    </xf>
    <xf numFmtId="0" fontId="14" fillId="0" borderId="6" xfId="0" applyNumberFormat="1" applyFont="1" applyBorder="1" applyAlignment="1">
      <alignment vertical="center"/>
    </xf>
    <xf numFmtId="181" fontId="9" fillId="0" borderId="0" xfId="0" applyNumberFormat="1" applyFont="1" applyBorder="1" applyAlignment="1">
      <alignment horizontal="left" vertical="center"/>
    </xf>
    <xf numFmtId="0" fontId="7" fillId="0" borderId="8" xfId="0" applyNumberFormat="1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left" vertical="center"/>
    </xf>
    <xf numFmtId="0" fontId="7" fillId="0" borderId="46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7" fillId="0" borderId="0" xfId="11" applyFont="1" applyFill="1" applyAlignment="1">
      <alignment horizontal="right" vertical="center"/>
    </xf>
    <xf numFmtId="0" fontId="7" fillId="0" borderId="20" xfId="12" applyFont="1" applyBorder="1" applyAlignment="1">
      <alignment horizontal="center" vertical="center"/>
    </xf>
    <xf numFmtId="187" fontId="0" fillId="0" borderId="13" xfId="0" applyNumberFormat="1" applyFill="1" applyBorder="1" applyAlignment="1">
      <alignment horizontal="right" vertical="center"/>
    </xf>
    <xf numFmtId="187" fontId="7" fillId="0" borderId="71" xfId="0" applyNumberFormat="1" applyFont="1" applyFill="1" applyBorder="1" applyAlignment="1">
      <alignment vertical="center"/>
    </xf>
    <xf numFmtId="187" fontId="14" fillId="0" borderId="38" xfId="12" applyNumberFormat="1" applyFont="1" applyFill="1" applyBorder="1" applyAlignment="1">
      <alignment vertical="center"/>
    </xf>
    <xf numFmtId="187" fontId="14" fillId="0" borderId="21" xfId="12" applyNumberFormat="1" applyFont="1" applyFill="1" applyBorder="1" applyAlignment="1">
      <alignment horizontal="right" vertical="center"/>
    </xf>
    <xf numFmtId="186" fontId="7" fillId="2" borderId="1" xfId="8" applyNumberFormat="1" applyFont="1" applyFill="1" applyBorder="1" applyAlignment="1">
      <alignment horizontal="center" vertical="center"/>
    </xf>
    <xf numFmtId="186" fontId="7" fillId="0" borderId="57" xfId="0" applyNumberFormat="1" applyFont="1" applyFill="1" applyBorder="1" applyAlignment="1">
      <alignment horizontal="right" vertical="center"/>
    </xf>
    <xf numFmtId="192" fontId="7" fillId="0" borderId="18" xfId="0" applyNumberFormat="1" applyFont="1" applyFill="1" applyBorder="1" applyAlignment="1">
      <alignment horizontal="right" vertical="center"/>
    </xf>
    <xf numFmtId="186" fontId="7" fillId="0" borderId="19" xfId="0" applyNumberFormat="1" applyFont="1" applyFill="1" applyBorder="1" applyAlignment="1">
      <alignment horizontal="right" vertical="center"/>
    </xf>
    <xf numFmtId="181" fontId="7" fillId="0" borderId="19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18" xfId="0" applyNumberFormat="1" applyFont="1" applyFill="1" applyBorder="1" applyAlignment="1">
      <alignment horizontal="right" vertical="center"/>
    </xf>
    <xf numFmtId="187" fontId="9" fillId="0" borderId="1" xfId="0" applyNumberFormat="1" applyFont="1" applyFill="1" applyBorder="1" applyAlignment="1">
      <alignment vertical="center"/>
    </xf>
    <xf numFmtId="187" fontId="9" fillId="0" borderId="42" xfId="0" applyNumberFormat="1" applyFont="1" applyFill="1" applyBorder="1" applyAlignment="1">
      <alignment vertical="center"/>
    </xf>
    <xf numFmtId="187" fontId="9" fillId="0" borderId="43" xfId="0" applyNumberFormat="1" applyFont="1" applyFill="1" applyBorder="1" applyAlignment="1">
      <alignment vertical="center"/>
    </xf>
    <xf numFmtId="187" fontId="9" fillId="0" borderId="2" xfId="0" applyNumberFormat="1" applyFont="1" applyFill="1" applyBorder="1" applyAlignment="1">
      <alignment vertical="center"/>
    </xf>
    <xf numFmtId="187" fontId="9" fillId="0" borderId="18" xfId="0" applyNumberFormat="1" applyFont="1" applyFill="1" applyBorder="1" applyAlignment="1">
      <alignment vertical="center"/>
    </xf>
    <xf numFmtId="181" fontId="14" fillId="0" borderId="20" xfId="0" applyNumberFormat="1" applyFont="1" applyFill="1" applyBorder="1" applyAlignment="1">
      <alignment horizontal="center" vertical="center"/>
    </xf>
    <xf numFmtId="181" fontId="14" fillId="0" borderId="77" xfId="0" applyNumberFormat="1" applyFont="1" applyFill="1" applyBorder="1" applyAlignment="1">
      <alignment vertical="center"/>
    </xf>
    <xf numFmtId="181" fontId="14" fillId="0" borderId="20" xfId="0" applyNumberFormat="1" applyFont="1" applyFill="1" applyBorder="1" applyAlignment="1">
      <alignment vertical="center"/>
    </xf>
    <xf numFmtId="194" fontId="14" fillId="0" borderId="20" xfId="0" applyNumberFormat="1" applyFont="1" applyFill="1" applyBorder="1" applyAlignment="1">
      <alignment vertical="center"/>
    </xf>
    <xf numFmtId="186" fontId="14" fillId="0" borderId="51" xfId="13" applyNumberFormat="1" applyFont="1" applyFill="1" applyBorder="1" applyAlignment="1">
      <alignment vertical="center"/>
    </xf>
    <xf numFmtId="186" fontId="14" fillId="0" borderId="20" xfId="13" applyNumberFormat="1" applyFont="1" applyFill="1" applyBorder="1" applyAlignment="1">
      <alignment vertical="center"/>
    </xf>
    <xf numFmtId="181" fontId="14" fillId="0" borderId="1" xfId="0" applyNumberFormat="1" applyFont="1" applyFill="1" applyBorder="1" applyAlignment="1">
      <alignment vertical="center"/>
    </xf>
    <xf numFmtId="192" fontId="14" fillId="0" borderId="1" xfId="0" applyNumberFormat="1" applyFont="1" applyFill="1" applyBorder="1" applyAlignment="1">
      <alignment vertical="center"/>
    </xf>
    <xf numFmtId="194" fontId="14" fillId="0" borderId="1" xfId="0" applyNumberFormat="1" applyFont="1" applyFill="1" applyBorder="1" applyAlignment="1">
      <alignment vertical="center"/>
    </xf>
    <xf numFmtId="181" fontId="14" fillId="0" borderId="79" xfId="0" applyNumberFormat="1" applyFont="1" applyFill="1" applyBorder="1" applyAlignment="1">
      <alignment vertical="center"/>
    </xf>
    <xf numFmtId="192" fontId="14" fillId="0" borderId="18" xfId="0" applyNumberFormat="1" applyFont="1" applyFill="1" applyBorder="1" applyAlignment="1">
      <alignment vertical="center"/>
    </xf>
    <xf numFmtId="192" fontId="14" fillId="0" borderId="19" xfId="0" applyNumberFormat="1" applyFont="1" applyFill="1" applyBorder="1" applyAlignment="1">
      <alignment vertical="center"/>
    </xf>
    <xf numFmtId="192" fontId="14" fillId="0" borderId="3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78" fontId="7" fillId="0" borderId="11" xfId="0" applyNumberFormat="1" applyFont="1" applyFill="1" applyBorder="1" applyAlignment="1">
      <alignment horizontal="right" vertical="center"/>
    </xf>
    <xf numFmtId="49" fontId="6" fillId="0" borderId="10" xfId="0" applyNumberFormat="1" applyFont="1" applyBorder="1" applyAlignment="1">
      <alignment horizontal="distributed" vertical="center"/>
    </xf>
    <xf numFmtId="49" fontId="6" fillId="0" borderId="15" xfId="0" applyNumberFormat="1" applyFont="1" applyBorder="1" applyAlignment="1">
      <alignment horizontal="distributed" vertical="center"/>
    </xf>
    <xf numFmtId="192" fontId="0" fillId="0" borderId="3" xfId="9" applyNumberFormat="1" applyFont="1" applyFill="1" applyBorder="1" applyAlignment="1">
      <alignment horizontal="right" vertical="center"/>
    </xf>
    <xf numFmtId="192" fontId="0" fillId="0" borderId="12" xfId="9" applyNumberFormat="1" applyFont="1" applyFill="1" applyBorder="1" applyAlignment="1">
      <alignment horizontal="right" vertical="center"/>
    </xf>
    <xf numFmtId="183" fontId="7" fillId="0" borderId="18" xfId="0" quotePrefix="1" applyNumberFormat="1" applyFont="1" applyFill="1" applyBorder="1" applyAlignment="1">
      <alignment horizontal="right" vertical="center"/>
    </xf>
    <xf numFmtId="38" fontId="7" fillId="0" borderId="16" xfId="13" applyFont="1" applyFill="1" applyBorder="1" applyAlignment="1">
      <alignment horizontal="right" vertical="center"/>
    </xf>
    <xf numFmtId="38" fontId="7" fillId="0" borderId="11" xfId="13" applyFont="1" applyFill="1" applyBorder="1" applyAlignment="1">
      <alignment horizontal="right" vertical="center"/>
    </xf>
    <xf numFmtId="188" fontId="7" fillId="0" borderId="1" xfId="0" applyNumberFormat="1" applyFont="1" applyFill="1" applyBorder="1" applyAlignment="1">
      <alignment horizontal="right" vertical="center"/>
    </xf>
    <xf numFmtId="178" fontId="7" fillId="0" borderId="29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0" fillId="0" borderId="20" xfId="0" applyNumberFormat="1" applyFont="1" applyFill="1" applyBorder="1" applyAlignment="1">
      <alignment horizontal="right" vertical="center"/>
    </xf>
    <xf numFmtId="194" fontId="6" fillId="0" borderId="0" xfId="0" applyNumberFormat="1" applyFont="1" applyBorder="1" applyAlignment="1">
      <alignment horizontal="left" vertical="center"/>
    </xf>
    <xf numFmtId="196" fontId="6" fillId="0" borderId="0" xfId="13" applyNumberFormat="1" applyFont="1" applyFill="1" applyBorder="1" applyAlignment="1">
      <alignment vertical="center"/>
    </xf>
    <xf numFmtId="181" fontId="7" fillId="0" borderId="62" xfId="0" applyNumberFormat="1" applyFont="1" applyFill="1" applyBorder="1" applyAlignment="1">
      <alignment horizontal="right" vertical="center"/>
    </xf>
    <xf numFmtId="186" fontId="7" fillId="0" borderId="1" xfId="8" applyNumberFormat="1" applyFont="1" applyBorder="1" applyAlignment="1">
      <alignment horizontal="right" vertical="center"/>
    </xf>
    <xf numFmtId="186" fontId="7" fillId="0" borderId="1" xfId="0" applyNumberFormat="1" applyFont="1" applyFill="1" applyBorder="1" applyAlignment="1">
      <alignment horizontal="center" vertical="center" wrapText="1"/>
    </xf>
    <xf numFmtId="186" fontId="7" fillId="0" borderId="1" xfId="0" applyNumberFormat="1" applyFont="1" applyFill="1" applyBorder="1" applyAlignment="1">
      <alignment horizontal="center" vertical="center"/>
    </xf>
    <xf numFmtId="186" fontId="7" fillId="0" borderId="3" xfId="0" applyNumberFormat="1" applyFont="1" applyFill="1" applyBorder="1" applyAlignment="1">
      <alignment horizontal="center" vertical="center" wrapText="1"/>
    </xf>
    <xf numFmtId="186" fontId="7" fillId="0" borderId="20" xfId="0" applyNumberFormat="1" applyFont="1" applyFill="1" applyBorder="1" applyAlignment="1">
      <alignment horizontal="center" vertical="center"/>
    </xf>
    <xf numFmtId="186" fontId="7" fillId="0" borderId="20" xfId="0" applyNumberFormat="1" applyFont="1" applyFill="1" applyBorder="1" applyAlignment="1">
      <alignment horizontal="center" vertical="center" wrapText="1"/>
    </xf>
    <xf numFmtId="186" fontId="7" fillId="0" borderId="21" xfId="0" applyNumberFormat="1" applyFont="1" applyFill="1" applyBorder="1" applyAlignment="1">
      <alignment horizontal="center" vertical="center" wrapText="1"/>
    </xf>
    <xf numFmtId="191" fontId="0" fillId="0" borderId="62" xfId="0" applyNumberFormat="1" applyFill="1" applyBorder="1" applyAlignment="1"/>
    <xf numFmtId="193" fontId="0" fillId="0" borderId="62" xfId="0" applyNumberForma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83" fontId="7" fillId="0" borderId="18" xfId="0" applyNumberFormat="1" applyFont="1" applyFill="1" applyBorder="1" applyAlignment="1">
      <alignment horizontal="right" vertical="center"/>
    </xf>
    <xf numFmtId="178" fontId="7" fillId="0" borderId="18" xfId="0" applyNumberFormat="1" applyFont="1" applyFill="1" applyBorder="1" applyAlignment="1">
      <alignment horizontal="right" vertical="center"/>
    </xf>
    <xf numFmtId="178" fontId="7" fillId="0" borderId="16" xfId="0" applyNumberFormat="1" applyFont="1" applyFill="1" applyBorder="1" applyAlignment="1">
      <alignment horizontal="right" vertical="center"/>
    </xf>
    <xf numFmtId="178" fontId="7" fillId="0" borderId="13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0" fontId="7" fillId="0" borderId="1" xfId="12" applyFont="1" applyBorder="1" applyAlignment="1">
      <alignment horizontal="center" vertical="center"/>
    </xf>
    <xf numFmtId="0" fontId="7" fillId="0" borderId="1" xfId="12" applyFont="1" applyFill="1" applyBorder="1" applyAlignment="1">
      <alignment horizontal="center" vertical="center"/>
    </xf>
    <xf numFmtId="0" fontId="7" fillId="0" borderId="2" xfId="12" applyFont="1" applyFill="1" applyBorder="1" applyAlignment="1">
      <alignment horizontal="center" vertical="center"/>
    </xf>
    <xf numFmtId="0" fontId="7" fillId="0" borderId="20" xfId="12" applyFont="1" applyFill="1" applyBorder="1" applyAlignment="1">
      <alignment horizontal="center" vertical="center"/>
    </xf>
    <xf numFmtId="200" fontId="25" fillId="0" borderId="1" xfId="7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Fill="1"/>
    <xf numFmtId="0" fontId="7" fillId="0" borderId="0" xfId="0" applyFont="1" applyFill="1" applyAlignment="1">
      <alignment horizontal="right"/>
    </xf>
    <xf numFmtId="186" fontId="7" fillId="0" borderId="1" xfId="8" applyNumberFormat="1" applyFont="1" applyFill="1" applyBorder="1" applyAlignment="1">
      <alignment horizontal="center" vertical="center"/>
    </xf>
    <xf numFmtId="186" fontId="7" fillId="0" borderId="1" xfId="8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0" xfId="0" applyNumberFormat="1" applyFill="1" applyBorder="1" applyAlignment="1">
      <alignment vertical="center"/>
    </xf>
    <xf numFmtId="57" fontId="7" fillId="0" borderId="0" xfId="0" applyNumberFormat="1" applyFont="1" applyFill="1" applyBorder="1" applyAlignment="1">
      <alignment horizontal="right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left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distributed" vertical="center"/>
    </xf>
    <xf numFmtId="0" fontId="7" fillId="0" borderId="13" xfId="0" applyNumberFormat="1" applyFont="1" applyFill="1" applyBorder="1" applyAlignment="1">
      <alignment vertical="center"/>
    </xf>
    <xf numFmtId="186" fontId="0" fillId="0" borderId="13" xfId="0" applyNumberFormat="1" applyFont="1" applyFill="1" applyBorder="1" applyAlignment="1">
      <alignment horizontal="right" vertical="center"/>
    </xf>
    <xf numFmtId="186" fontId="0" fillId="0" borderId="1" xfId="0" applyNumberFormat="1" applyFont="1" applyFill="1" applyBorder="1" applyAlignment="1">
      <alignment horizontal="right" vertical="center"/>
    </xf>
    <xf numFmtId="192" fontId="0" fillId="0" borderId="1" xfId="9" applyNumberFormat="1" applyFont="1" applyFill="1" applyBorder="1" applyAlignment="1">
      <alignment horizontal="right" vertical="center"/>
    </xf>
    <xf numFmtId="192" fontId="0" fillId="0" borderId="2" xfId="9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vertical="center"/>
    </xf>
    <xf numFmtId="186" fontId="0" fillId="0" borderId="13" xfId="0" applyNumberFormat="1" applyFill="1" applyBorder="1" applyAlignment="1">
      <alignment horizontal="right" vertical="center"/>
    </xf>
    <xf numFmtId="181" fontId="0" fillId="0" borderId="1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0" fontId="7" fillId="0" borderId="36" xfId="0" applyNumberFormat="1" applyFont="1" applyFill="1" applyBorder="1" applyAlignment="1">
      <alignment horizontal="distributed" vertical="center"/>
    </xf>
    <xf numFmtId="0" fontId="7" fillId="0" borderId="28" xfId="0" applyNumberFormat="1" applyFont="1" applyFill="1" applyBorder="1" applyAlignment="1">
      <alignment vertical="center"/>
    </xf>
    <xf numFmtId="186" fontId="0" fillId="0" borderId="18" xfId="0" applyNumberFormat="1" applyFont="1" applyFill="1" applyBorder="1" applyAlignment="1">
      <alignment horizontal="right" vertical="center"/>
    </xf>
    <xf numFmtId="186" fontId="0" fillId="0" borderId="28" xfId="0" applyNumberFormat="1" applyFont="1" applyFill="1" applyBorder="1" applyAlignment="1">
      <alignment horizontal="right" vertical="center"/>
    </xf>
    <xf numFmtId="0" fontId="7" fillId="0" borderId="27" xfId="0" applyNumberFormat="1" applyFont="1" applyFill="1" applyBorder="1" applyAlignment="1">
      <alignment vertical="center"/>
    </xf>
    <xf numFmtId="186" fontId="7" fillId="0" borderId="13" xfId="0" applyNumberFormat="1" applyFont="1" applyFill="1" applyBorder="1" applyAlignment="1">
      <alignment horizontal="right" vertical="center"/>
    </xf>
    <xf numFmtId="0" fontId="7" fillId="0" borderId="8" xfId="0" applyNumberFormat="1" applyFont="1" applyFill="1" applyBorder="1" applyAlignment="1">
      <alignment vertical="center"/>
    </xf>
    <xf numFmtId="0" fontId="7" fillId="0" borderId="22" xfId="0" applyNumberFormat="1" applyFont="1" applyFill="1" applyBorder="1" applyAlignment="1">
      <alignment horizontal="distributed" vertical="center"/>
    </xf>
    <xf numFmtId="0" fontId="7" fillId="0" borderId="14" xfId="0" applyNumberFormat="1" applyFont="1" applyFill="1" applyBorder="1" applyAlignment="1">
      <alignment vertical="center"/>
    </xf>
    <xf numFmtId="186" fontId="7" fillId="0" borderId="14" xfId="0" applyNumberFormat="1" applyFont="1" applyFill="1" applyBorder="1" applyAlignment="1">
      <alignment horizontal="right" vertical="center"/>
    </xf>
    <xf numFmtId="186" fontId="7" fillId="0" borderId="22" xfId="0" applyNumberFormat="1" applyFont="1" applyFill="1" applyBorder="1" applyAlignment="1">
      <alignment vertical="center"/>
    </xf>
    <xf numFmtId="186" fontId="0" fillId="0" borderId="14" xfId="0" applyNumberFormat="1" applyFont="1" applyFill="1" applyBorder="1" applyAlignment="1">
      <alignment horizontal="right" vertical="center"/>
    </xf>
    <xf numFmtId="57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 textRotation="255"/>
    </xf>
    <xf numFmtId="57" fontId="0" fillId="0" borderId="0" xfId="0" applyNumberFormat="1" applyFill="1" applyBorder="1" applyAlignment="1">
      <alignment vertical="center"/>
    </xf>
    <xf numFmtId="181" fontId="7" fillId="0" borderId="0" xfId="0" applyNumberFormat="1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81" fontId="0" fillId="0" borderId="0" xfId="0" applyNumberFormat="1" applyFill="1" applyBorder="1" applyAlignment="1">
      <alignment horizontal="right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57" xfId="0" applyNumberFormat="1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 wrapText="1"/>
    </xf>
    <xf numFmtId="0" fontId="7" fillId="0" borderId="28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60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right" vertical="center"/>
    </xf>
    <xf numFmtId="0" fontId="7" fillId="0" borderId="15" xfId="0" applyNumberFormat="1" applyFont="1" applyFill="1" applyBorder="1" applyAlignment="1">
      <alignment vertical="center"/>
    </xf>
    <xf numFmtId="192" fontId="7" fillId="0" borderId="1" xfId="0" applyNumberFormat="1" applyFont="1" applyFill="1" applyBorder="1" applyAlignment="1">
      <alignment horizontal="right" vertical="center"/>
    </xf>
    <xf numFmtId="181" fontId="7" fillId="0" borderId="52" xfId="0" applyNumberFormat="1" applyFont="1" applyFill="1" applyBorder="1" applyAlignment="1">
      <alignment horizontal="right" vertical="center"/>
    </xf>
    <xf numFmtId="0" fontId="7" fillId="0" borderId="36" xfId="0" applyNumberFormat="1" applyFont="1" applyFill="1" applyBorder="1" applyAlignment="1">
      <alignment vertical="center"/>
    </xf>
    <xf numFmtId="186" fontId="7" fillId="0" borderId="59" xfId="0" applyNumberFormat="1" applyFont="1" applyFill="1" applyBorder="1" applyAlignment="1">
      <alignment horizontal="right" vertical="center"/>
    </xf>
    <xf numFmtId="186" fontId="7" fillId="0" borderId="1" xfId="0" applyNumberFormat="1" applyFont="1" applyFill="1" applyBorder="1" applyAlignment="1">
      <alignment horizontal="right" vertical="center"/>
    </xf>
    <xf numFmtId="192" fontId="7" fillId="0" borderId="49" xfId="0" applyNumberFormat="1" applyFont="1" applyFill="1" applyBorder="1" applyAlignment="1">
      <alignment horizontal="right" vertical="center"/>
    </xf>
    <xf numFmtId="186" fontId="7" fillId="0" borderId="2" xfId="0" applyNumberFormat="1" applyFont="1" applyFill="1" applyBorder="1" applyAlignment="1">
      <alignment horizontal="right" vertical="center"/>
    </xf>
    <xf numFmtId="181" fontId="7" fillId="0" borderId="2" xfId="0" applyNumberFormat="1" applyFont="1" applyFill="1" applyBorder="1" applyAlignment="1">
      <alignment horizontal="right" vertical="center"/>
    </xf>
    <xf numFmtId="181" fontId="7" fillId="0" borderId="13" xfId="0" applyNumberFormat="1" applyFont="1" applyFill="1" applyBorder="1" applyAlignment="1">
      <alignment horizontal="right" vertical="center"/>
    </xf>
    <xf numFmtId="181" fontId="7" fillId="0" borderId="1" xfId="0" applyNumberFormat="1" applyFont="1" applyFill="1" applyBorder="1" applyAlignment="1">
      <alignment horizontal="right" vertical="center"/>
    </xf>
    <xf numFmtId="0" fontId="7" fillId="0" borderId="10" xfId="0" applyNumberFormat="1" applyFont="1" applyFill="1" applyBorder="1" applyAlignment="1">
      <alignment vertical="center"/>
    </xf>
    <xf numFmtId="181" fontId="7" fillId="0" borderId="15" xfId="0" applyNumberFormat="1" applyFont="1" applyFill="1" applyBorder="1" applyAlignment="1">
      <alignment horizontal="right" vertical="center"/>
    </xf>
    <xf numFmtId="0" fontId="7" fillId="0" borderId="9" xfId="0" applyNumberFormat="1" applyFont="1" applyFill="1" applyBorder="1" applyAlignment="1">
      <alignment vertical="center"/>
    </xf>
    <xf numFmtId="0" fontId="7" fillId="0" borderId="22" xfId="0" applyNumberFormat="1" applyFont="1" applyFill="1" applyBorder="1" applyAlignment="1">
      <alignment horizontal="right" vertical="center"/>
    </xf>
    <xf numFmtId="0" fontId="7" fillId="0" borderId="22" xfId="0" applyNumberFormat="1" applyFont="1" applyFill="1" applyBorder="1" applyAlignment="1">
      <alignment vertical="center"/>
    </xf>
    <xf numFmtId="186" fontId="7" fillId="0" borderId="76" xfId="0" applyNumberFormat="1" applyFont="1" applyFill="1" applyBorder="1" applyAlignment="1">
      <alignment horizontal="right" vertical="center"/>
    </xf>
    <xf numFmtId="186" fontId="7" fillId="0" borderId="29" xfId="0" applyNumberFormat="1" applyFont="1" applyFill="1" applyBorder="1" applyAlignment="1">
      <alignment horizontal="right" vertical="center"/>
    </xf>
    <xf numFmtId="192" fontId="7" fillId="0" borderId="29" xfId="0" applyNumberFormat="1" applyFont="1" applyFill="1" applyBorder="1" applyAlignment="1">
      <alignment horizontal="right" vertical="center"/>
    </xf>
    <xf numFmtId="186" fontId="7" fillId="0" borderId="30" xfId="0" applyNumberFormat="1" applyFont="1" applyFill="1" applyBorder="1" applyAlignment="1">
      <alignment horizontal="right" vertical="center"/>
    </xf>
    <xf numFmtId="181" fontId="7" fillId="0" borderId="30" xfId="0" applyNumberFormat="1" applyFont="1" applyFill="1" applyBorder="1" applyAlignment="1">
      <alignment horizontal="right" vertical="center"/>
    </xf>
    <xf numFmtId="181" fontId="7" fillId="0" borderId="37" xfId="0" applyNumberFormat="1" applyFont="1" applyFill="1" applyBorder="1" applyAlignment="1">
      <alignment horizontal="right" vertical="center"/>
    </xf>
    <xf numFmtId="181" fontId="7" fillId="0" borderId="29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187" fontId="9" fillId="0" borderId="29" xfId="0" applyNumberFormat="1" applyFont="1" applyFill="1" applyBorder="1" applyAlignment="1">
      <alignment vertical="center"/>
    </xf>
    <xf numFmtId="187" fontId="9" fillId="0" borderId="3" xfId="0" applyNumberFormat="1" applyFont="1" applyFill="1" applyBorder="1" applyAlignment="1">
      <alignment vertical="center"/>
    </xf>
    <xf numFmtId="187" fontId="9" fillId="0" borderId="3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7" fontId="7" fillId="0" borderId="0" xfId="0" applyNumberFormat="1" applyFont="1" applyFill="1" applyBorder="1" applyAlignment="1">
      <alignment vertical="center"/>
    </xf>
    <xf numFmtId="187" fontId="7" fillId="0" borderId="0" xfId="0" applyNumberFormat="1" applyFont="1" applyFill="1" applyBorder="1" applyAlignment="1">
      <alignment horizontal="right" vertical="center"/>
    </xf>
    <xf numFmtId="187" fontId="7" fillId="0" borderId="0" xfId="0" quotePrefix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85" fontId="7" fillId="0" borderId="0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distributed" vertical="center"/>
    </xf>
    <xf numFmtId="178" fontId="7" fillId="0" borderId="28" xfId="0" applyNumberFormat="1" applyFont="1" applyFill="1" applyBorder="1" applyAlignment="1">
      <alignment horizontal="right" vertical="center"/>
    </xf>
    <xf numFmtId="183" fontId="7" fillId="0" borderId="19" xfId="0" quotePrefix="1" applyNumberFormat="1" applyFont="1" applyFill="1" applyBorder="1" applyAlignment="1">
      <alignment horizontal="right" vertical="center"/>
    </xf>
    <xf numFmtId="38" fontId="7" fillId="0" borderId="17" xfId="13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178" fontId="7" fillId="0" borderId="20" xfId="0" applyNumberFormat="1" applyFont="1" applyFill="1" applyBorder="1" applyAlignment="1">
      <alignment horizontal="right" vertical="center"/>
    </xf>
    <xf numFmtId="188" fontId="7" fillId="0" borderId="15" xfId="0" applyNumberFormat="1" applyFont="1" applyFill="1" applyBorder="1" applyAlignment="1">
      <alignment horizontal="right" vertical="center"/>
    </xf>
    <xf numFmtId="183" fontId="7" fillId="0" borderId="28" xfId="0" applyNumberFormat="1" applyFont="1" applyFill="1" applyBorder="1" applyAlignment="1">
      <alignment horizontal="right" vertical="center"/>
    </xf>
    <xf numFmtId="178" fontId="7" fillId="0" borderId="39" xfId="0" applyNumberFormat="1" applyFont="1" applyFill="1" applyBorder="1" applyAlignment="1">
      <alignment horizontal="right" vertical="center"/>
    </xf>
    <xf numFmtId="178" fontId="7" fillId="0" borderId="17" xfId="0" applyNumberFormat="1" applyFont="1" applyFill="1" applyBorder="1" applyAlignment="1">
      <alignment horizontal="right" vertical="center"/>
    </xf>
    <xf numFmtId="178" fontId="7" fillId="0" borderId="19" xfId="0" applyNumberFormat="1" applyFont="1" applyFill="1" applyBorder="1" applyAlignment="1">
      <alignment horizontal="right" vertical="center"/>
    </xf>
    <xf numFmtId="185" fontId="7" fillId="0" borderId="0" xfId="0" applyNumberFormat="1" applyFont="1" applyFill="1" applyBorder="1" applyAlignment="1">
      <alignment horizontal="left" vertical="center"/>
    </xf>
    <xf numFmtId="185" fontId="7" fillId="0" borderId="0" xfId="0" applyNumberFormat="1" applyFont="1" applyFill="1" applyBorder="1" applyAlignment="1">
      <alignment horizontal="right" vertical="center"/>
    </xf>
    <xf numFmtId="18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81" fontId="7" fillId="0" borderId="0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center" vertical="center"/>
    </xf>
    <xf numFmtId="0" fontId="7" fillId="0" borderId="31" xfId="0" applyNumberFormat="1" applyFont="1" applyFill="1" applyBorder="1" applyAlignment="1">
      <alignment vertical="center"/>
    </xf>
    <xf numFmtId="0" fontId="0" fillId="0" borderId="4" xfId="0" applyNumberFormat="1" applyFill="1" applyBorder="1" applyAlignment="1">
      <alignment horizontal="right" vertical="center"/>
    </xf>
    <xf numFmtId="0" fontId="7" fillId="0" borderId="32" xfId="0" applyNumberFormat="1" applyFont="1" applyFill="1" applyBorder="1" applyAlignment="1">
      <alignment horizontal="distributed"/>
    </xf>
    <xf numFmtId="0" fontId="7" fillId="0" borderId="41" xfId="0" applyNumberFormat="1" applyFont="1" applyFill="1" applyBorder="1" applyAlignment="1">
      <alignment horizontal="distributed"/>
    </xf>
    <xf numFmtId="0" fontId="10" fillId="0" borderId="41" xfId="0" applyNumberFormat="1" applyFont="1" applyFill="1" applyBorder="1" applyAlignment="1">
      <alignment horizontal="left"/>
    </xf>
    <xf numFmtId="0" fontId="7" fillId="0" borderId="41" xfId="0" applyNumberFormat="1" applyFont="1" applyFill="1" applyBorder="1" applyAlignment="1">
      <alignment horizontal="left" shrinkToFit="1"/>
    </xf>
    <xf numFmtId="197" fontId="10" fillId="0" borderId="32" xfId="0" applyNumberFormat="1" applyFont="1" applyFill="1" applyBorder="1" applyAlignment="1">
      <alignment horizontal="distributed" shrinkToFit="1"/>
    </xf>
    <xf numFmtId="197" fontId="7" fillId="0" borderId="48" xfId="0" applyNumberFormat="1" applyFont="1" applyFill="1" applyBorder="1" applyAlignment="1">
      <alignment shrinkToFit="1"/>
    </xf>
    <xf numFmtId="0" fontId="7" fillId="0" borderId="9" xfId="0" applyNumberFormat="1" applyFont="1" applyFill="1" applyBorder="1" applyAlignment="1">
      <alignment horizontal="left" vertical="center"/>
    </xf>
    <xf numFmtId="0" fontId="7" fillId="0" borderId="33" xfId="0" applyNumberFormat="1" applyFont="1" applyFill="1" applyBorder="1" applyAlignment="1">
      <alignment vertical="center"/>
    </xf>
    <xf numFmtId="0" fontId="7" fillId="0" borderId="16" xfId="0" applyNumberFormat="1" applyFont="1" applyFill="1" applyBorder="1" applyAlignment="1">
      <alignment horizontal="center" vertical="top"/>
    </xf>
    <xf numFmtId="0" fontId="7" fillId="0" borderId="39" xfId="0" applyNumberFormat="1" applyFont="1" applyFill="1" applyBorder="1" applyAlignment="1">
      <alignment horizontal="center" vertical="top"/>
    </xf>
    <xf numFmtId="0" fontId="10" fillId="0" borderId="39" xfId="0" applyNumberFormat="1" applyFont="1" applyFill="1" applyBorder="1" applyAlignment="1">
      <alignment horizontal="center" vertical="top"/>
    </xf>
    <xf numFmtId="0" fontId="10" fillId="0" borderId="16" xfId="0" applyNumberFormat="1" applyFont="1" applyFill="1" applyBorder="1" applyAlignment="1">
      <alignment horizontal="distributed" vertical="top"/>
    </xf>
    <xf numFmtId="0" fontId="7" fillId="0" borderId="17" xfId="0" applyNumberFormat="1" applyFont="1" applyFill="1" applyBorder="1" applyAlignment="1">
      <alignment vertical="top"/>
    </xf>
    <xf numFmtId="178" fontId="0" fillId="0" borderId="13" xfId="0" applyNumberFormat="1" applyFont="1" applyFill="1" applyBorder="1" applyAlignment="1">
      <alignment horizontal="center" vertical="center"/>
    </xf>
    <xf numFmtId="183" fontId="0" fillId="0" borderId="80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center" vertical="center"/>
    </xf>
    <xf numFmtId="183" fontId="0" fillId="0" borderId="3" xfId="0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14" xfId="0" applyNumberFormat="1" applyFont="1" applyFill="1" applyBorder="1" applyAlignment="1">
      <alignment horizontal="center" vertical="center"/>
    </xf>
    <xf numFmtId="183" fontId="0" fillId="0" borderId="12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right" vertical="center"/>
    </xf>
    <xf numFmtId="0" fontId="7" fillId="0" borderId="23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distributed" vertical="center"/>
    </xf>
    <xf numFmtId="181" fontId="14" fillId="0" borderId="34" xfId="0" applyNumberFormat="1" applyFont="1" applyFill="1" applyBorder="1" applyAlignment="1">
      <alignment vertical="center"/>
    </xf>
    <xf numFmtId="192" fontId="14" fillId="0" borderId="34" xfId="0" applyNumberFormat="1" applyFont="1" applyFill="1" applyBorder="1" applyAlignment="1">
      <alignment vertical="center"/>
    </xf>
    <xf numFmtId="194" fontId="14" fillId="0" borderId="13" xfId="0" applyNumberFormat="1" applyFont="1" applyFill="1" applyBorder="1" applyAlignment="1">
      <alignment vertical="center"/>
    </xf>
    <xf numFmtId="194" fontId="14" fillId="0" borderId="34" xfId="0" applyNumberFormat="1" applyFont="1" applyFill="1" applyBorder="1" applyAlignment="1">
      <alignment vertical="center"/>
    </xf>
    <xf numFmtId="194" fontId="14" fillId="0" borderId="50" xfId="0" applyNumberFormat="1" applyFont="1" applyFill="1" applyBorder="1" applyAlignment="1">
      <alignment horizontal="right" vertical="center"/>
    </xf>
    <xf numFmtId="192" fontId="14" fillId="0" borderId="1" xfId="0" applyNumberFormat="1" applyFont="1" applyFill="1" applyBorder="1" applyAlignment="1">
      <alignment horizontal="right" vertical="center"/>
    </xf>
    <xf numFmtId="186" fontId="14" fillId="0" borderId="1" xfId="13" applyNumberFormat="1" applyFont="1" applyFill="1" applyBorder="1" applyAlignment="1">
      <alignment vertical="center"/>
    </xf>
    <xf numFmtId="186" fontId="14" fillId="0" borderId="34" xfId="13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horizontal="distributed" vertical="center"/>
    </xf>
    <xf numFmtId="192" fontId="14" fillId="0" borderId="35" xfId="0" applyNumberFormat="1" applyFont="1" applyFill="1" applyBorder="1" applyAlignment="1">
      <alignment vertical="center"/>
    </xf>
    <xf numFmtId="0" fontId="14" fillId="0" borderId="6" xfId="0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horizontal="distributed" vertical="center"/>
    </xf>
    <xf numFmtId="181" fontId="14" fillId="0" borderId="2" xfId="0" applyNumberFormat="1" applyFont="1" applyFill="1" applyBorder="1" applyAlignment="1">
      <alignment vertical="center"/>
    </xf>
    <xf numFmtId="181" fontId="14" fillId="0" borderId="78" xfId="0" applyNumberFormat="1" applyFont="1" applyFill="1" applyBorder="1" applyAlignment="1">
      <alignment vertical="center"/>
    </xf>
    <xf numFmtId="194" fontId="14" fillId="0" borderId="2" xfId="0" applyNumberFormat="1" applyFont="1" applyFill="1" applyBorder="1" applyAlignment="1">
      <alignment vertical="center"/>
    </xf>
    <xf numFmtId="0" fontId="14" fillId="0" borderId="38" xfId="0" applyFont="1" applyFill="1" applyBorder="1" applyAlignment="1">
      <alignment horizontal="distributed" vertical="center"/>
    </xf>
    <xf numFmtId="0" fontId="14" fillId="0" borderId="21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38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distributed" vertical="center" wrapText="1"/>
    </xf>
    <xf numFmtId="187" fontId="7" fillId="0" borderId="50" xfId="0" applyNumberFormat="1" applyFont="1" applyFill="1" applyBorder="1" applyAlignment="1">
      <alignment vertical="center"/>
    </xf>
    <xf numFmtId="187" fontId="7" fillId="0" borderId="34" xfId="0" applyNumberFormat="1" applyFont="1" applyFill="1" applyBorder="1" applyAlignment="1">
      <alignment vertical="center"/>
    </xf>
    <xf numFmtId="182" fontId="7" fillId="0" borderId="0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 textRotation="255"/>
    </xf>
    <xf numFmtId="0" fontId="7" fillId="0" borderId="15" xfId="0" applyFont="1" applyFill="1" applyBorder="1" applyAlignment="1">
      <alignment horizontal="center" vertical="center"/>
    </xf>
    <xf numFmtId="187" fontId="7" fillId="0" borderId="20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187" fontId="7" fillId="0" borderId="21" xfId="0" applyNumberFormat="1" applyFont="1" applyFill="1" applyBorder="1" applyAlignment="1">
      <alignment vertical="center"/>
    </xf>
    <xf numFmtId="187" fontId="7" fillId="0" borderId="75" xfId="0" applyNumberFormat="1" applyFont="1" applyFill="1" applyBorder="1" applyAlignment="1">
      <alignment vertical="center"/>
    </xf>
    <xf numFmtId="187" fontId="7" fillId="0" borderId="35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textRotation="255"/>
    </xf>
    <xf numFmtId="186" fontId="7" fillId="0" borderId="0" xfId="0" applyNumberFormat="1" applyFont="1" applyFill="1" applyBorder="1" applyAlignment="1">
      <alignment horizontal="right" vertical="center"/>
    </xf>
    <xf numFmtId="0" fontId="2" fillId="0" borderId="0" xfId="12" applyFont="1" applyFill="1" applyAlignment="1">
      <alignment vertical="center"/>
    </xf>
    <xf numFmtId="0" fontId="7" fillId="0" borderId="0" xfId="12" applyFont="1" applyFill="1"/>
    <xf numFmtId="0" fontId="2" fillId="0" borderId="0" xfId="12" applyFont="1" applyFill="1"/>
    <xf numFmtId="0" fontId="7" fillId="0" borderId="0" xfId="12" applyFont="1" applyFill="1" applyAlignment="1">
      <alignment horizontal="right" vertical="center"/>
    </xf>
    <xf numFmtId="0" fontId="14" fillId="0" borderId="5" xfId="12" applyFont="1" applyFill="1" applyBorder="1" applyAlignment="1">
      <alignment horizontal="right" vertical="top"/>
    </xf>
    <xf numFmtId="0" fontId="7" fillId="0" borderId="23" xfId="12" applyFont="1" applyFill="1" applyBorder="1" applyAlignment="1">
      <alignment horizontal="right" vertical="top"/>
    </xf>
    <xf numFmtId="0" fontId="7" fillId="0" borderId="23" xfId="12" applyFont="1" applyFill="1" applyBorder="1" applyAlignment="1">
      <alignment horizontal="left"/>
    </xf>
    <xf numFmtId="0" fontId="14" fillId="0" borderId="9" xfId="12" applyFont="1" applyFill="1" applyBorder="1" applyAlignment="1">
      <alignment horizontal="left"/>
    </xf>
    <xf numFmtId="49" fontId="22" fillId="0" borderId="7" xfId="12" applyNumberFormat="1" applyFont="1" applyFill="1" applyBorder="1" applyAlignment="1">
      <alignment horizontal="right" vertical="distributed"/>
    </xf>
    <xf numFmtId="49" fontId="22" fillId="0" borderId="8" xfId="12" applyNumberFormat="1" applyFont="1" applyFill="1" applyBorder="1" applyAlignment="1">
      <alignment horizontal="right" vertical="distributed"/>
    </xf>
    <xf numFmtId="0" fontId="6" fillId="0" borderId="3" xfId="12" applyFont="1" applyFill="1" applyBorder="1" applyAlignment="1">
      <alignment horizontal="center" vertical="distributed"/>
    </xf>
    <xf numFmtId="0" fontId="7" fillId="0" borderId="0" xfId="12" applyFont="1" applyFill="1" applyBorder="1"/>
    <xf numFmtId="0" fontId="17" fillId="0" borderId="6" xfId="12" applyFill="1" applyBorder="1" applyAlignment="1">
      <alignment horizontal="right" vertical="top"/>
    </xf>
    <xf numFmtId="0" fontId="7" fillId="0" borderId="4" xfId="12" applyFont="1" applyFill="1" applyBorder="1" applyAlignment="1">
      <alignment horizontal="right" vertical="center"/>
    </xf>
    <xf numFmtId="0" fontId="7" fillId="0" borderId="9" xfId="12" applyFont="1" applyFill="1" applyBorder="1" applyAlignment="1">
      <alignment horizontal="left" vertical="center"/>
    </xf>
    <xf numFmtId="0" fontId="17" fillId="0" borderId="10" xfId="12" applyFill="1" applyBorder="1" applyAlignment="1">
      <alignment horizontal="left"/>
    </xf>
    <xf numFmtId="0" fontId="17" fillId="0" borderId="11" xfId="12" applyFill="1" applyBorder="1" applyAlignment="1">
      <alignment horizontal="left"/>
    </xf>
    <xf numFmtId="0" fontId="7" fillId="0" borderId="18" xfId="12" applyFont="1" applyFill="1" applyBorder="1" applyAlignment="1">
      <alignment horizontal="center" vertical="center"/>
    </xf>
    <xf numFmtId="187" fontId="14" fillId="0" borderId="2" xfId="12" applyNumberFormat="1" applyFont="1" applyFill="1" applyBorder="1" applyAlignment="1">
      <alignment horizontal="right" vertical="center"/>
    </xf>
    <xf numFmtId="187" fontId="14" fillId="0" borderId="19" xfId="12" applyNumberFormat="1" applyFont="1" applyFill="1" applyBorder="1" applyAlignment="1">
      <alignment vertical="center"/>
    </xf>
    <xf numFmtId="187" fontId="14" fillId="0" borderId="12" xfId="12" applyNumberFormat="1" applyFont="1" applyFill="1" applyBorder="1" applyAlignment="1">
      <alignment horizontal="right" vertical="center"/>
    </xf>
    <xf numFmtId="0" fontId="7" fillId="0" borderId="0" xfId="12" applyFont="1" applyFill="1" applyAlignment="1">
      <alignment vertical="center"/>
    </xf>
    <xf numFmtId="0" fontId="2" fillId="0" borderId="0" xfId="11" applyFont="1" applyFill="1" applyAlignment="1">
      <alignment vertical="center"/>
    </xf>
    <xf numFmtId="0" fontId="7" fillId="0" borderId="0" xfId="11" applyFont="1" applyFill="1" applyAlignment="1">
      <alignment vertical="center"/>
    </xf>
    <xf numFmtId="0" fontId="7" fillId="0" borderId="5" xfId="11" applyFont="1" applyFill="1" applyBorder="1" applyAlignment="1">
      <alignment vertical="center"/>
    </xf>
    <xf numFmtId="0" fontId="7" fillId="0" borderId="6" xfId="11" applyFont="1" applyFill="1" applyBorder="1" applyAlignment="1">
      <alignment horizontal="right" vertical="center"/>
    </xf>
    <xf numFmtId="0" fontId="7" fillId="0" borderId="4" xfId="11" applyFont="1" applyFill="1" applyBorder="1" applyAlignment="1">
      <alignment horizontal="right" vertical="center"/>
    </xf>
    <xf numFmtId="0" fontId="7" fillId="0" borderId="9" xfId="11" applyFont="1" applyFill="1" applyBorder="1" applyAlignment="1">
      <alignment vertical="center"/>
    </xf>
    <xf numFmtId="0" fontId="7" fillId="0" borderId="10" xfId="11" applyFont="1" applyFill="1" applyBorder="1" applyAlignment="1">
      <alignment horizontal="left" vertical="center"/>
    </xf>
    <xf numFmtId="0" fontId="7" fillId="0" borderId="11" xfId="11" applyFont="1" applyFill="1" applyBorder="1" applyAlignment="1">
      <alignment horizontal="left" vertical="center"/>
    </xf>
    <xf numFmtId="0" fontId="26" fillId="0" borderId="7" xfId="11" applyFont="1" applyFill="1" applyBorder="1" applyAlignment="1">
      <alignment vertical="center"/>
    </xf>
    <xf numFmtId="0" fontId="26" fillId="0" borderId="15" xfId="11" applyFont="1" applyFill="1" applyBorder="1" applyAlignment="1">
      <alignment horizontal="distributed" vertical="center"/>
    </xf>
    <xf numFmtId="0" fontId="26" fillId="0" borderId="13" xfId="11" applyFont="1" applyFill="1" applyBorder="1" applyAlignment="1">
      <alignment horizontal="distributed" vertical="center"/>
    </xf>
    <xf numFmtId="0" fontId="7" fillId="0" borderId="7" xfId="11" applyFont="1" applyFill="1" applyBorder="1" applyAlignment="1">
      <alignment vertical="center"/>
    </xf>
    <xf numFmtId="0" fontId="7" fillId="0" borderId="15" xfId="11" applyFont="1" applyFill="1" applyBorder="1" applyAlignment="1">
      <alignment horizontal="distributed" vertical="center"/>
    </xf>
    <xf numFmtId="0" fontId="7" fillId="0" borderId="13" xfId="11" applyFont="1" applyFill="1" applyBorder="1" applyAlignment="1">
      <alignment horizontal="distributed" vertical="center"/>
    </xf>
    <xf numFmtId="0" fontId="7" fillId="0" borderId="0" xfId="11" applyFont="1" applyFill="1" applyBorder="1" applyAlignment="1">
      <alignment horizontal="distributed" vertical="center"/>
    </xf>
    <xf numFmtId="0" fontId="7" fillId="0" borderId="0" xfId="11" applyFont="1" applyFill="1" applyBorder="1" applyAlignment="1">
      <alignment vertical="center"/>
    </xf>
    <xf numFmtId="0" fontId="7" fillId="0" borderId="8" xfId="11" applyFont="1" applyFill="1" applyBorder="1" applyAlignment="1">
      <alignment vertical="center"/>
    </xf>
    <xf numFmtId="0" fontId="7" fillId="0" borderId="22" xfId="11" applyFont="1" applyFill="1" applyBorder="1" applyAlignment="1">
      <alignment horizontal="distributed" vertical="center"/>
    </xf>
    <xf numFmtId="0" fontId="7" fillId="0" borderId="14" xfId="11" applyFont="1" applyFill="1" applyBorder="1" applyAlignment="1">
      <alignment horizontal="distributed" vertical="center"/>
    </xf>
    <xf numFmtId="0" fontId="7" fillId="0" borderId="10" xfId="11" applyFont="1" applyFill="1" applyBorder="1" applyAlignment="1">
      <alignment vertical="center"/>
    </xf>
    <xf numFmtId="0" fontId="7" fillId="0" borderId="11" xfId="11" applyFont="1" applyFill="1" applyBorder="1" applyAlignment="1">
      <alignment vertical="center"/>
    </xf>
    <xf numFmtId="0" fontId="6" fillId="0" borderId="15" xfId="11" applyFont="1" applyFill="1" applyBorder="1" applyAlignment="1">
      <alignment horizontal="right" vertical="center"/>
    </xf>
    <xf numFmtId="0" fontId="7" fillId="0" borderId="13" xfId="11" applyFont="1" applyFill="1" applyBorder="1" applyAlignment="1">
      <alignment horizontal="right" vertical="center"/>
    </xf>
    <xf numFmtId="200" fontId="7" fillId="0" borderId="18" xfId="7" applyNumberFormat="1" applyFont="1" applyFill="1" applyBorder="1" applyAlignment="1">
      <alignment horizontal="right" vertical="center"/>
    </xf>
    <xf numFmtId="0" fontId="7" fillId="0" borderId="27" xfId="11" applyFont="1" applyFill="1" applyBorder="1" applyAlignment="1">
      <alignment vertical="center"/>
    </xf>
    <xf numFmtId="0" fontId="7" fillId="0" borderId="28" xfId="11" applyFont="1" applyFill="1" applyBorder="1" applyAlignment="1">
      <alignment horizontal="right" vertical="center"/>
    </xf>
    <xf numFmtId="181" fontId="7" fillId="0" borderId="18" xfId="11" applyNumberFormat="1" applyFont="1" applyFill="1" applyBorder="1" applyAlignment="1">
      <alignment horizontal="right" vertical="center"/>
    </xf>
    <xf numFmtId="0" fontId="7" fillId="0" borderId="22" xfId="11" applyFont="1" applyFill="1" applyBorder="1" applyAlignment="1">
      <alignment horizontal="center" vertical="center" wrapText="1"/>
    </xf>
    <xf numFmtId="0" fontId="7" fillId="0" borderId="14" xfId="11" applyFont="1" applyFill="1" applyBorder="1" applyAlignment="1">
      <alignment horizontal="right" vertical="center"/>
    </xf>
    <xf numFmtId="181" fontId="7" fillId="0" borderId="3" xfId="11" applyNumberFormat="1" applyFont="1" applyFill="1" applyBorder="1" applyAlignment="1">
      <alignment horizontal="right" vertical="center"/>
    </xf>
    <xf numFmtId="0" fontId="21" fillId="0" borderId="0" xfId="11" applyFont="1" applyFill="1" applyAlignment="1">
      <alignment vertical="center"/>
    </xf>
    <xf numFmtId="0" fontId="7" fillId="0" borderId="0" xfId="11" applyFont="1" applyFill="1" applyAlignment="1">
      <alignment horizontal="left" vertical="center"/>
    </xf>
    <xf numFmtId="187" fontId="14" fillId="0" borderId="13" xfId="12" applyNumberFormat="1" applyFont="1" applyBorder="1" applyAlignment="1">
      <alignment horizontal="right" vertical="center"/>
    </xf>
    <xf numFmtId="187" fontId="14" fillId="0" borderId="1" xfId="12" applyNumberFormat="1" applyFont="1" applyBorder="1" applyAlignment="1">
      <alignment horizontal="center" vertical="center"/>
    </xf>
    <xf numFmtId="187" fontId="14" fillId="0" borderId="1" xfId="12" applyNumberFormat="1" applyFont="1" applyBorder="1" applyAlignment="1">
      <alignment horizontal="right" vertical="center"/>
    </xf>
    <xf numFmtId="187" fontId="14" fillId="0" borderId="13" xfId="12" applyNumberFormat="1" applyFont="1" applyBorder="1" applyAlignment="1">
      <alignment horizontal="center" vertical="center"/>
    </xf>
    <xf numFmtId="187" fontId="14" fillId="0" borderId="18" xfId="12" applyNumberFormat="1" applyFont="1" applyBorder="1" applyAlignment="1">
      <alignment horizontal="center" vertical="center"/>
    </xf>
    <xf numFmtId="187" fontId="14" fillId="0" borderId="14" xfId="12" applyNumberFormat="1" applyFont="1" applyBorder="1" applyAlignment="1">
      <alignment horizontal="right" vertical="center"/>
    </xf>
    <xf numFmtId="187" fontId="14" fillId="0" borderId="3" xfId="12" applyNumberFormat="1" applyFont="1" applyBorder="1" applyAlignment="1">
      <alignment horizontal="right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right" vertical="top"/>
    </xf>
    <xf numFmtId="0" fontId="7" fillId="0" borderId="23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39" xfId="0" applyFont="1" applyFill="1" applyBorder="1" applyAlignment="1">
      <alignment horizontal="center" vertical="center"/>
    </xf>
    <xf numFmtId="187" fontId="7" fillId="0" borderId="16" xfId="0" applyNumberFormat="1" applyFont="1" applyFill="1" applyBorder="1" applyAlignment="1">
      <alignment vertical="center"/>
    </xf>
    <xf numFmtId="181" fontId="7" fillId="0" borderId="23" xfId="0" applyNumberFormat="1" applyFont="1" applyFill="1" applyBorder="1" applyAlignment="1">
      <alignment vertical="center"/>
    </xf>
    <xf numFmtId="189" fontId="7" fillId="0" borderId="20" xfId="0" applyNumberFormat="1" applyFont="1" applyFill="1" applyBorder="1" applyAlignment="1">
      <alignment vertical="center"/>
    </xf>
    <xf numFmtId="178" fontId="7" fillId="0" borderId="23" xfId="0" applyNumberFormat="1" applyFont="1" applyFill="1" applyBorder="1" applyAlignment="1">
      <alignment horizontal="left" vertical="center"/>
    </xf>
    <xf numFmtId="187" fontId="7" fillId="0" borderId="15" xfId="0" applyNumberFormat="1" applyFont="1" applyFill="1" applyBorder="1" applyAlignment="1">
      <alignment horizontal="right" vertical="center"/>
    </xf>
    <xf numFmtId="187" fontId="7" fillId="0" borderId="20" xfId="0" applyNumberFormat="1" applyFont="1" applyFill="1" applyBorder="1" applyAlignment="1">
      <alignment horizontal="right" vertical="center"/>
    </xf>
    <xf numFmtId="189" fontId="7" fillId="0" borderId="20" xfId="0" applyNumberFormat="1" applyFont="1" applyFill="1" applyBorder="1" applyAlignment="1">
      <alignment horizontal="right" vertical="center"/>
    </xf>
    <xf numFmtId="189" fontId="7" fillId="0" borderId="21" xfId="0" applyNumberFormat="1" applyFont="1" applyFill="1" applyBorder="1" applyAlignment="1">
      <alignment vertical="center"/>
    </xf>
    <xf numFmtId="186" fontId="7" fillId="0" borderId="2" xfId="8" applyNumberFormat="1" applyFont="1" applyFill="1" applyBorder="1" applyAlignment="1">
      <alignment horizontal="center" vertical="center"/>
    </xf>
    <xf numFmtId="186" fontId="7" fillId="0" borderId="2" xfId="0" applyNumberFormat="1" applyFont="1" applyFill="1" applyBorder="1" applyAlignment="1">
      <alignment horizontal="center" vertical="center" wrapText="1"/>
    </xf>
    <xf numFmtId="186" fontId="7" fillId="0" borderId="12" xfId="0" applyNumberFormat="1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left" vertical="center"/>
    </xf>
    <xf numFmtId="187" fontId="7" fillId="0" borderId="2" xfId="0" applyNumberFormat="1" applyFont="1" applyFill="1" applyBorder="1" applyAlignment="1">
      <alignment vertical="center"/>
    </xf>
    <xf numFmtId="189" fontId="7" fillId="0" borderId="2" xfId="0" applyNumberFormat="1" applyFont="1" applyFill="1" applyBorder="1" applyAlignment="1">
      <alignment vertical="center"/>
    </xf>
    <xf numFmtId="187" fontId="7" fillId="0" borderId="2" xfId="0" applyNumberFormat="1" applyFont="1" applyFill="1" applyBorder="1" applyAlignment="1">
      <alignment horizontal="right" vertical="center"/>
    </xf>
    <xf numFmtId="189" fontId="7" fillId="0" borderId="2" xfId="0" applyNumberFormat="1" applyFont="1" applyFill="1" applyBorder="1" applyAlignment="1">
      <alignment horizontal="right" vertical="center"/>
    </xf>
    <xf numFmtId="189" fontId="7" fillId="0" borderId="12" xfId="0" applyNumberFormat="1" applyFont="1" applyFill="1" applyBorder="1" applyAlignment="1">
      <alignment vertical="center"/>
    </xf>
    <xf numFmtId="181" fontId="14" fillId="0" borderId="1" xfId="0" applyNumberFormat="1" applyFont="1" applyFill="1" applyBorder="1" applyAlignment="1">
      <alignment horizontal="right" vertical="center"/>
    </xf>
    <xf numFmtId="178" fontId="7" fillId="0" borderId="2" xfId="0" applyNumberFormat="1" applyFont="1" applyFill="1" applyBorder="1" applyAlignment="1">
      <alignment horizontal="right" vertical="center"/>
    </xf>
    <xf numFmtId="183" fontId="7" fillId="0" borderId="19" xfId="0" applyNumberFormat="1" applyFont="1" applyFill="1" applyBorder="1" applyAlignment="1">
      <alignment horizontal="right" vertical="center"/>
    </xf>
    <xf numFmtId="188" fontId="7" fillId="0" borderId="2" xfId="0" applyNumberFormat="1" applyFont="1" applyFill="1" applyBorder="1" applyAlignment="1">
      <alignment horizontal="right" vertical="center"/>
    </xf>
    <xf numFmtId="178" fontId="7" fillId="0" borderId="30" xfId="0" applyNumberFormat="1" applyFont="1" applyFill="1" applyBorder="1" applyAlignment="1">
      <alignment horizontal="right" vertical="center"/>
    </xf>
    <xf numFmtId="0" fontId="6" fillId="0" borderId="62" xfId="0" applyFont="1" applyBorder="1" applyAlignment="1">
      <alignment horizontal="left" vertical="center"/>
    </xf>
    <xf numFmtId="0" fontId="6" fillId="0" borderId="62" xfId="0" applyFont="1" applyFill="1" applyBorder="1" applyAlignment="1">
      <alignment horizontal="left" vertical="center"/>
    </xf>
    <xf numFmtId="0" fontId="0" fillId="0" borderId="62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7" fillId="0" borderId="62" xfId="0" applyFont="1" applyBorder="1" applyAlignment="1">
      <alignment horizontal="left" vertical="center"/>
    </xf>
    <xf numFmtId="0" fontId="6" fillId="0" borderId="62" xfId="0" applyFont="1" applyBorder="1" applyAlignment="1">
      <alignment horizontal="left" vertical="top"/>
    </xf>
    <xf numFmtId="0" fontId="0" fillId="0" borderId="64" xfId="0" applyBorder="1" applyAlignment="1">
      <alignment horizontal="left"/>
    </xf>
    <xf numFmtId="0" fontId="0" fillId="0" borderId="65" xfId="0" applyBorder="1" applyAlignment="1">
      <alignment horizontal="left"/>
    </xf>
    <xf numFmtId="0" fontId="0" fillId="0" borderId="62" xfId="0" applyBorder="1" applyAlignment="1">
      <alignment horizontal="left"/>
    </xf>
    <xf numFmtId="0" fontId="9" fillId="0" borderId="5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 textRotation="255" wrapText="1"/>
    </xf>
    <xf numFmtId="0" fontId="7" fillId="0" borderId="26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23" xfId="0" applyFont="1" applyFill="1" applyBorder="1" applyAlignment="1"/>
    <xf numFmtId="0" fontId="7" fillId="0" borderId="0" xfId="0" applyFont="1" applyFill="1" applyBorder="1" applyAlignment="1"/>
    <xf numFmtId="0" fontId="0" fillId="0" borderId="5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7" fillId="0" borderId="25" xfId="0" applyFont="1" applyFill="1" applyBorder="1" applyAlignment="1">
      <alignment horizontal="center" vertical="center" textRotation="255"/>
    </xf>
    <xf numFmtId="0" fontId="7" fillId="0" borderId="47" xfId="0" applyFont="1" applyFill="1" applyBorder="1" applyAlignment="1">
      <alignment horizontal="center" vertical="center" textRotation="255"/>
    </xf>
    <xf numFmtId="0" fontId="7" fillId="0" borderId="13" xfId="0" applyFont="1" applyFill="1" applyBorder="1" applyAlignment="1">
      <alignment horizontal="center" vertical="center" textRotation="255"/>
    </xf>
    <xf numFmtId="0" fontId="7" fillId="0" borderId="42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43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0" fillId="0" borderId="25" xfId="0" applyNumberFormat="1" applyFill="1" applyBorder="1" applyAlignment="1">
      <alignment horizontal="center" vertical="center"/>
    </xf>
    <xf numFmtId="0" fontId="0" fillId="0" borderId="25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0" fontId="7" fillId="0" borderId="63" xfId="0" applyNumberFormat="1" applyFont="1" applyFill="1" applyBorder="1" applyAlignment="1">
      <alignment horizontal="center" vertical="center"/>
    </xf>
    <xf numFmtId="0" fontId="7" fillId="0" borderId="25" xfId="0" applyNumberFormat="1" applyFont="1" applyFill="1" applyBorder="1" applyAlignment="1">
      <alignment horizontal="center" vertical="center"/>
    </xf>
    <xf numFmtId="0" fontId="7" fillId="0" borderId="26" xfId="0" applyNumberFormat="1" applyFont="1" applyFill="1" applyBorder="1" applyAlignment="1">
      <alignment horizontal="center" vertical="center"/>
    </xf>
    <xf numFmtId="0" fontId="7" fillId="0" borderId="47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2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distributed"/>
    </xf>
    <xf numFmtId="0" fontId="0" fillId="0" borderId="36" xfId="0" applyFill="1" applyBorder="1" applyAlignment="1"/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distributed" vertical="top"/>
    </xf>
    <xf numFmtId="0" fontId="0" fillId="0" borderId="55" xfId="0" applyFill="1" applyBorder="1" applyAlignment="1"/>
    <xf numFmtId="0" fontId="7" fillId="0" borderId="0" xfId="0" applyFont="1" applyFill="1" applyBorder="1" applyAlignment="1">
      <alignment horizontal="left" vertical="center"/>
    </xf>
    <xf numFmtId="178" fontId="7" fillId="0" borderId="13" xfId="0" applyNumberFormat="1" applyFont="1" applyFill="1" applyBorder="1" applyAlignment="1">
      <alignment horizontal="right" vertical="center"/>
    </xf>
    <xf numFmtId="178" fontId="7" fillId="0" borderId="2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distributed" vertical="top"/>
    </xf>
    <xf numFmtId="0" fontId="0" fillId="0" borderId="10" xfId="0" applyFill="1" applyBorder="1" applyAlignment="1"/>
    <xf numFmtId="178" fontId="7" fillId="0" borderId="1" xfId="0" applyNumberFormat="1" applyFont="1" applyFill="1" applyBorder="1" applyAlignment="1">
      <alignment horizontal="right" vertical="center"/>
    </xf>
    <xf numFmtId="178" fontId="7" fillId="0" borderId="18" xfId="0" applyNumberFormat="1" applyFont="1" applyFill="1" applyBorder="1" applyAlignment="1">
      <alignment horizontal="right" vertical="center"/>
    </xf>
    <xf numFmtId="178" fontId="7" fillId="0" borderId="28" xfId="0" applyNumberFormat="1" applyFont="1" applyFill="1" applyBorder="1" applyAlignment="1">
      <alignment horizontal="right" vertical="center"/>
    </xf>
    <xf numFmtId="178" fontId="7" fillId="0" borderId="11" xfId="0" applyNumberFormat="1" applyFont="1" applyFill="1" applyBorder="1" applyAlignment="1">
      <alignment horizontal="right" vertical="center"/>
    </xf>
    <xf numFmtId="178" fontId="7" fillId="0" borderId="16" xfId="0" applyNumberFormat="1" applyFont="1" applyFill="1" applyBorder="1" applyAlignment="1">
      <alignment horizontal="right" vertical="center"/>
    </xf>
    <xf numFmtId="183" fontId="7" fillId="0" borderId="18" xfId="0" applyNumberFormat="1" applyFont="1" applyFill="1" applyBorder="1" applyAlignment="1">
      <alignment horizontal="right" vertical="center"/>
    </xf>
    <xf numFmtId="183" fontId="7" fillId="0" borderId="16" xfId="0" applyNumberFormat="1" applyFont="1" applyFill="1" applyBorder="1" applyAlignment="1">
      <alignment horizontal="right" vertical="center"/>
    </xf>
    <xf numFmtId="183" fontId="7" fillId="0" borderId="28" xfId="0" applyNumberFormat="1" applyFont="1" applyFill="1" applyBorder="1" applyAlignment="1">
      <alignment horizontal="right" vertical="center"/>
    </xf>
    <xf numFmtId="183" fontId="7" fillId="0" borderId="11" xfId="0" applyNumberFormat="1" applyFont="1" applyFill="1" applyBorder="1" applyAlignment="1">
      <alignment horizontal="right" vertical="center"/>
    </xf>
    <xf numFmtId="183" fontId="7" fillId="0" borderId="19" xfId="0" applyNumberFormat="1" applyFont="1" applyFill="1" applyBorder="1" applyAlignment="1">
      <alignment horizontal="right" vertical="center"/>
    </xf>
    <xf numFmtId="183" fontId="7" fillId="0" borderId="17" xfId="0" applyNumberFormat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distributed" vertical="center"/>
    </xf>
    <xf numFmtId="0" fontId="7" fillId="0" borderId="27" xfId="0" applyFont="1" applyFill="1" applyBorder="1" applyAlignment="1">
      <alignment horizontal="center" vertical="center" textRotation="255"/>
    </xf>
    <xf numFmtId="0" fontId="7" fillId="0" borderId="28" xfId="0" applyFont="1" applyFill="1" applyBorder="1" applyAlignment="1">
      <alignment horizontal="center" vertical="center" textRotation="255"/>
    </xf>
    <xf numFmtId="0" fontId="7" fillId="0" borderId="23" xfId="0" applyFont="1" applyFill="1" applyBorder="1" applyAlignment="1">
      <alignment horizontal="center" vertical="center" textRotation="255"/>
    </xf>
    <xf numFmtId="0" fontId="7" fillId="0" borderId="24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36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distributed" vertical="center"/>
    </xf>
    <xf numFmtId="0" fontId="7" fillId="0" borderId="36" xfId="0" applyFont="1" applyFill="1" applyBorder="1" applyAlignment="1">
      <alignment horizontal="distributed" vertical="center" wrapText="1"/>
    </xf>
    <xf numFmtId="0" fontId="7" fillId="0" borderId="2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83" fontId="7" fillId="0" borderId="38" xfId="0" applyNumberFormat="1" applyFont="1" applyFill="1" applyBorder="1" applyAlignment="1">
      <alignment horizontal="right" vertical="center"/>
    </xf>
    <xf numFmtId="183" fontId="7" fillId="0" borderId="39" xfId="0" applyNumberFormat="1" applyFont="1" applyFill="1" applyBorder="1" applyAlignment="1">
      <alignment horizontal="right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0" fillId="0" borderId="34" xfId="0" applyNumberFormat="1" applyFont="1" applyFill="1" applyBorder="1" applyAlignment="1">
      <alignment horizontal="center" vertical="center"/>
    </xf>
    <xf numFmtId="0" fontId="0" fillId="0" borderId="21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/>
    </xf>
    <xf numFmtId="0" fontId="0" fillId="0" borderId="35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right" vertical="center"/>
    </xf>
    <xf numFmtId="0" fontId="7" fillId="0" borderId="13" xfId="0" applyNumberFormat="1" applyFont="1" applyFill="1" applyBorder="1" applyAlignment="1">
      <alignment horizontal="right" vertical="center"/>
    </xf>
    <xf numFmtId="189" fontId="2" fillId="0" borderId="20" xfId="14" applyNumberFormat="1" applyFont="1" applyFill="1" applyBorder="1" applyAlignment="1">
      <alignment horizontal="center" vertical="center"/>
    </xf>
    <xf numFmtId="189" fontId="2" fillId="0" borderId="15" xfId="14" applyNumberFormat="1" applyFont="1" applyFill="1" applyBorder="1" applyAlignment="1">
      <alignment horizontal="center" vertical="center"/>
    </xf>
    <xf numFmtId="189" fontId="2" fillId="0" borderId="13" xfId="14" applyNumberFormat="1" applyFont="1" applyFill="1" applyBorder="1" applyAlignment="1">
      <alignment horizontal="center" vertical="center"/>
    </xf>
    <xf numFmtId="189" fontId="28" fillId="0" borderId="20" xfId="14" applyNumberFormat="1" applyFont="1" applyFill="1" applyBorder="1" applyAlignment="1">
      <alignment horizontal="center" vertical="center"/>
    </xf>
    <xf numFmtId="189" fontId="28" fillId="0" borderId="15" xfId="14" applyNumberFormat="1" applyFont="1" applyFill="1" applyBorder="1" applyAlignment="1">
      <alignment horizontal="center" vertical="center"/>
    </xf>
    <xf numFmtId="189" fontId="28" fillId="0" borderId="13" xfId="14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right" vertical="center"/>
    </xf>
    <xf numFmtId="0" fontId="7" fillId="0" borderId="14" xfId="0" applyNumberFormat="1" applyFont="1" applyFill="1" applyBorder="1" applyAlignment="1">
      <alignment horizontal="right" vertical="center"/>
    </xf>
    <xf numFmtId="184" fontId="28" fillId="0" borderId="40" xfId="14" applyNumberFormat="1" applyFont="1" applyFill="1" applyBorder="1" applyAlignment="1">
      <alignment horizontal="center" vertical="center"/>
    </xf>
    <xf numFmtId="184" fontId="28" fillId="0" borderId="55" xfId="14" applyNumberFormat="1" applyFont="1" applyFill="1" applyBorder="1" applyAlignment="1">
      <alignment horizontal="center" vertical="center"/>
    </xf>
    <xf numFmtId="0" fontId="7" fillId="0" borderId="41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54" xfId="0" applyNumberFormat="1" applyFont="1" applyFill="1" applyBorder="1" applyAlignment="1">
      <alignment horizontal="center" vertical="center"/>
    </xf>
    <xf numFmtId="0" fontId="7" fillId="0" borderId="39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56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left" vertical="center"/>
    </xf>
    <xf numFmtId="0" fontId="9" fillId="0" borderId="13" xfId="0" applyNumberFormat="1" applyFont="1" applyFill="1" applyBorder="1" applyAlignment="1">
      <alignment horizontal="left" vertical="center"/>
    </xf>
    <xf numFmtId="0" fontId="7" fillId="0" borderId="41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7" fillId="0" borderId="39" xfId="0" applyNumberFormat="1" applyFont="1" applyFill="1" applyBorder="1" applyAlignment="1">
      <alignment horizontal="center" vertical="center" shrinkToFit="1"/>
    </xf>
    <xf numFmtId="0" fontId="7" fillId="0" borderId="10" xfId="0" applyNumberFormat="1" applyFont="1" applyFill="1" applyBorder="1" applyAlignment="1">
      <alignment horizontal="center" vertical="center" shrinkToFit="1"/>
    </xf>
    <xf numFmtId="0" fontId="7" fillId="0" borderId="11" xfId="0" applyNumberFormat="1" applyFont="1" applyFill="1" applyBorder="1" applyAlignment="1">
      <alignment horizontal="center" vertical="center" shrinkToFit="1"/>
    </xf>
    <xf numFmtId="189" fontId="2" fillId="0" borderId="38" xfId="14" applyNumberFormat="1" applyFont="1" applyFill="1" applyBorder="1" applyAlignment="1">
      <alignment horizontal="center" vertical="center"/>
    </xf>
    <xf numFmtId="189" fontId="2" fillId="0" borderId="36" xfId="14" applyNumberFormat="1" applyFont="1" applyFill="1" applyBorder="1" applyAlignment="1">
      <alignment horizontal="center" vertical="center"/>
    </xf>
    <xf numFmtId="0" fontId="15" fillId="0" borderId="5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 textRotation="255"/>
    </xf>
    <xf numFmtId="0" fontId="14" fillId="0" borderId="57" xfId="0" applyFont="1" applyFill="1" applyBorder="1" applyAlignment="1">
      <alignment horizontal="center" vertical="center" textRotation="255"/>
    </xf>
    <xf numFmtId="0" fontId="14" fillId="0" borderId="69" xfId="0" applyFont="1" applyFill="1" applyBorder="1" applyAlignment="1">
      <alignment horizontal="center" vertical="center" textRotation="255"/>
    </xf>
    <xf numFmtId="0" fontId="14" fillId="0" borderId="60" xfId="0" applyFont="1" applyFill="1" applyBorder="1" applyAlignment="1">
      <alignment horizontal="center" vertical="center" textRotation="255"/>
    </xf>
    <xf numFmtId="0" fontId="15" fillId="0" borderId="53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72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7" fillId="0" borderId="58" xfId="0" applyFont="1" applyFill="1" applyBorder="1" applyAlignment="1">
      <alignment horizontal="center" vertical="center" textRotation="255"/>
    </xf>
    <xf numFmtId="0" fontId="7" fillId="0" borderId="43" xfId="0" applyFont="1" applyFill="1" applyBorder="1" applyAlignment="1">
      <alignment horizontal="center" vertical="distributed" textRotation="255"/>
    </xf>
    <xf numFmtId="0" fontId="7" fillId="0" borderId="42" xfId="0" applyFont="1" applyFill="1" applyBorder="1" applyAlignment="1">
      <alignment horizontal="center" vertical="distributed" textRotation="255"/>
    </xf>
    <xf numFmtId="0" fontId="7" fillId="0" borderId="3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textRotation="255"/>
    </xf>
    <xf numFmtId="0" fontId="6" fillId="0" borderId="28" xfId="0" applyFont="1" applyFill="1" applyBorder="1" applyAlignment="1">
      <alignment horizontal="center" vertical="center" textRotation="255"/>
    </xf>
    <xf numFmtId="0" fontId="6" fillId="0" borderId="23" xfId="0" applyFont="1" applyFill="1" applyBorder="1" applyAlignment="1">
      <alignment horizontal="center" vertical="center" textRotation="255"/>
    </xf>
    <xf numFmtId="0" fontId="6" fillId="0" borderId="24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7" fillId="0" borderId="22" xfId="0" applyFont="1" applyFill="1" applyBorder="1" applyAlignment="1">
      <alignment horizontal="center" vertical="center"/>
    </xf>
    <xf numFmtId="0" fontId="7" fillId="0" borderId="32" xfId="12" applyFont="1" applyFill="1" applyBorder="1" applyAlignment="1">
      <alignment horizontal="center" vertical="center" textRotation="255"/>
    </xf>
    <xf numFmtId="0" fontId="7" fillId="0" borderId="42" xfId="12" applyFont="1" applyFill="1" applyBorder="1" applyAlignment="1">
      <alignment horizontal="center" vertical="center" textRotation="255"/>
    </xf>
    <xf numFmtId="0" fontId="7" fillId="0" borderId="16" xfId="12" applyFont="1" applyFill="1" applyBorder="1" applyAlignment="1">
      <alignment horizontal="center" vertical="center" textRotation="255"/>
    </xf>
    <xf numFmtId="0" fontId="7" fillId="0" borderId="25" xfId="12" applyFont="1" applyFill="1" applyBorder="1" applyAlignment="1">
      <alignment horizontal="distributed" vertical="center" textRotation="255"/>
    </xf>
    <xf numFmtId="0" fontId="7" fillId="0" borderId="1" xfId="12" applyFont="1" applyFill="1" applyBorder="1" applyAlignment="1">
      <alignment horizontal="distributed" vertical="center" textRotation="255"/>
    </xf>
    <xf numFmtId="0" fontId="7" fillId="0" borderId="18" xfId="12" applyFont="1" applyFill="1" applyBorder="1" applyAlignment="1">
      <alignment horizontal="distributed" vertical="center" textRotation="255"/>
    </xf>
    <xf numFmtId="0" fontId="9" fillId="0" borderId="25" xfId="12" applyFont="1" applyFill="1" applyBorder="1" applyAlignment="1">
      <alignment horizontal="distributed" vertical="center" textRotation="255"/>
    </xf>
    <xf numFmtId="0" fontId="9" fillId="0" borderId="1" xfId="12" applyFont="1" applyFill="1" applyBorder="1" applyAlignment="1">
      <alignment horizontal="distributed" vertical="center" textRotation="255"/>
    </xf>
    <xf numFmtId="0" fontId="9" fillId="0" borderId="18" xfId="12" applyFont="1" applyFill="1" applyBorder="1" applyAlignment="1">
      <alignment horizontal="distributed" vertical="center" textRotation="255"/>
    </xf>
    <xf numFmtId="0" fontId="7" fillId="0" borderId="53" xfId="12" applyFont="1" applyFill="1" applyBorder="1" applyAlignment="1">
      <alignment horizontal="center" vertical="center" justifyLastLine="1"/>
    </xf>
    <xf numFmtId="0" fontId="7" fillId="0" borderId="73" xfId="12" applyFont="1" applyFill="1" applyBorder="1" applyAlignment="1">
      <alignment horizontal="center" vertical="center" justifyLastLine="1"/>
    </xf>
    <xf numFmtId="0" fontId="7" fillId="0" borderId="47" xfId="12" applyFont="1" applyFill="1" applyBorder="1" applyAlignment="1">
      <alignment horizontal="center" vertical="center" justifyLastLine="1"/>
    </xf>
    <xf numFmtId="0" fontId="7" fillId="0" borderId="41" xfId="12" applyFont="1" applyFill="1" applyBorder="1" applyAlignment="1">
      <alignment horizontal="center" vertical="center" textRotation="255"/>
    </xf>
    <xf numFmtId="0" fontId="7" fillId="0" borderId="54" xfId="12" applyFont="1" applyFill="1" applyBorder="1" applyAlignment="1">
      <alignment horizontal="center" vertical="center" textRotation="255"/>
    </xf>
    <xf numFmtId="0" fontId="7" fillId="0" borderId="74" xfId="12" applyFont="1" applyFill="1" applyBorder="1" applyAlignment="1">
      <alignment horizontal="center" vertical="center" textRotation="255"/>
    </xf>
    <xf numFmtId="0" fontId="7" fillId="0" borderId="61" xfId="12" applyFont="1" applyFill="1" applyBorder="1" applyAlignment="1">
      <alignment horizontal="center" vertical="center" textRotation="255"/>
    </xf>
    <xf numFmtId="0" fontId="7" fillId="0" borderId="39" xfId="12" applyFont="1" applyFill="1" applyBorder="1" applyAlignment="1">
      <alignment horizontal="center" vertical="center" textRotation="255"/>
    </xf>
    <xf numFmtId="0" fontId="7" fillId="0" borderId="56" xfId="12" applyFont="1" applyFill="1" applyBorder="1" applyAlignment="1">
      <alignment horizontal="center" vertical="center" textRotation="255"/>
    </xf>
    <xf numFmtId="0" fontId="7" fillId="0" borderId="1" xfId="12" applyFont="1" applyFill="1" applyBorder="1" applyAlignment="1">
      <alignment horizontal="center" vertical="center" wrapText="1"/>
    </xf>
    <xf numFmtId="0" fontId="7" fillId="0" borderId="38" xfId="12" applyFont="1" applyFill="1" applyBorder="1" applyAlignment="1">
      <alignment horizontal="center" vertical="center" wrapText="1"/>
    </xf>
    <xf numFmtId="0" fontId="7" fillId="0" borderId="28" xfId="12" applyFont="1" applyFill="1" applyBorder="1" applyAlignment="1">
      <alignment horizontal="center" vertical="center" wrapText="1"/>
    </xf>
    <xf numFmtId="0" fontId="7" fillId="0" borderId="74" xfId="12" applyFont="1" applyFill="1" applyBorder="1" applyAlignment="1">
      <alignment horizontal="center" vertical="center" wrapText="1"/>
    </xf>
    <xf numFmtId="0" fontId="7" fillId="0" borderId="24" xfId="12" applyFont="1" applyFill="1" applyBorder="1" applyAlignment="1">
      <alignment horizontal="center" vertical="center" wrapText="1"/>
    </xf>
    <xf numFmtId="0" fontId="7" fillId="0" borderId="39" xfId="12" applyFont="1" applyFill="1" applyBorder="1" applyAlignment="1">
      <alignment horizontal="center" vertical="center" wrapText="1"/>
    </xf>
    <xf numFmtId="0" fontId="7" fillId="0" borderId="11" xfId="12" applyFont="1" applyFill="1" applyBorder="1" applyAlignment="1">
      <alignment horizontal="center" vertical="center" wrapText="1"/>
    </xf>
    <xf numFmtId="0" fontId="6" fillId="0" borderId="1" xfId="12" applyFont="1" applyFill="1" applyBorder="1" applyAlignment="1">
      <alignment horizontal="center" vertical="center" wrapText="1"/>
    </xf>
    <xf numFmtId="0" fontId="7" fillId="0" borderId="20" xfId="12" applyFont="1" applyFill="1" applyBorder="1" applyAlignment="1">
      <alignment horizontal="center" vertical="center"/>
    </xf>
    <xf numFmtId="0" fontId="7" fillId="0" borderId="13" xfId="12" applyFont="1" applyFill="1" applyBorder="1" applyAlignment="1">
      <alignment horizontal="center" vertical="center"/>
    </xf>
    <xf numFmtId="0" fontId="7" fillId="0" borderId="1" xfId="12" applyFont="1" applyFill="1" applyBorder="1" applyAlignment="1">
      <alignment horizontal="center" vertical="center"/>
    </xf>
    <xf numFmtId="0" fontId="7" fillId="0" borderId="39" xfId="12" applyFont="1" applyFill="1" applyBorder="1" applyAlignment="1">
      <alignment horizontal="center" vertical="center"/>
    </xf>
    <xf numFmtId="0" fontId="7" fillId="0" borderId="56" xfId="12" applyFont="1" applyFill="1" applyBorder="1" applyAlignment="1">
      <alignment horizontal="center" vertical="center"/>
    </xf>
    <xf numFmtId="0" fontId="7" fillId="0" borderId="16" xfId="12" applyFont="1" applyFill="1" applyBorder="1" applyAlignment="1">
      <alignment horizontal="center" vertical="center"/>
    </xf>
    <xf numFmtId="0" fontId="7" fillId="0" borderId="34" xfId="12" applyFont="1" applyFill="1" applyBorder="1" applyAlignment="1">
      <alignment horizontal="center" vertical="center"/>
    </xf>
    <xf numFmtId="0" fontId="7" fillId="0" borderId="2" xfId="12" applyFont="1" applyFill="1" applyBorder="1" applyAlignment="1">
      <alignment horizontal="center" vertical="center"/>
    </xf>
    <xf numFmtId="0" fontId="7" fillId="0" borderId="11" xfId="12" applyFont="1" applyFill="1" applyBorder="1" applyAlignment="1">
      <alignment horizontal="center" vertical="center"/>
    </xf>
    <xf numFmtId="0" fontId="7" fillId="0" borderId="3" xfId="12" applyFont="1" applyFill="1" applyBorder="1" applyAlignment="1">
      <alignment horizontal="center" vertical="center"/>
    </xf>
    <xf numFmtId="0" fontId="7" fillId="0" borderId="12" xfId="12" applyFont="1" applyFill="1" applyBorder="1" applyAlignment="1">
      <alignment horizontal="center" vertical="center"/>
    </xf>
    <xf numFmtId="0" fontId="7" fillId="0" borderId="53" xfId="12" applyFont="1" applyFill="1" applyBorder="1" applyAlignment="1">
      <alignment horizontal="center" vertical="distributed"/>
    </xf>
    <xf numFmtId="0" fontId="7" fillId="0" borderId="73" xfId="12" applyFont="1" applyFill="1" applyBorder="1" applyAlignment="1">
      <alignment horizontal="center" vertical="distributed"/>
    </xf>
    <xf numFmtId="0" fontId="7" fillId="0" borderId="47" xfId="12" applyFont="1" applyFill="1" applyBorder="1" applyAlignment="1">
      <alignment horizontal="center" vertical="distributed"/>
    </xf>
    <xf numFmtId="0" fontId="7" fillId="0" borderId="72" xfId="12" applyFont="1" applyFill="1" applyBorder="1" applyAlignment="1">
      <alignment horizontal="center" vertical="distributed"/>
    </xf>
    <xf numFmtId="0" fontId="15" fillId="0" borderId="59" xfId="12" applyFont="1" applyFill="1" applyBorder="1" applyAlignment="1">
      <alignment vertical="center"/>
    </xf>
    <xf numFmtId="0" fontId="20" fillId="0" borderId="1" xfId="12" applyFont="1" applyFill="1" applyBorder="1" applyAlignment="1">
      <alignment vertical="center"/>
    </xf>
    <xf numFmtId="0" fontId="7" fillId="0" borderId="53" xfId="12" applyFont="1" applyBorder="1" applyAlignment="1">
      <alignment horizontal="center" vertical="distributed"/>
    </xf>
    <xf numFmtId="0" fontId="7" fillId="0" borderId="73" xfId="12" applyFont="1" applyBorder="1" applyAlignment="1">
      <alignment horizontal="center" vertical="distributed"/>
    </xf>
    <xf numFmtId="0" fontId="7" fillId="0" borderId="47" xfId="12" applyFont="1" applyBorder="1" applyAlignment="1">
      <alignment horizontal="center" vertical="distributed"/>
    </xf>
    <xf numFmtId="0" fontId="10" fillId="0" borderId="59" xfId="12" applyFont="1" applyFill="1" applyBorder="1" applyAlignment="1">
      <alignment vertical="center"/>
    </xf>
    <xf numFmtId="0" fontId="18" fillId="0" borderId="1" xfId="12" applyFont="1" applyFill="1" applyBorder="1" applyAlignment="1">
      <alignment vertical="center"/>
    </xf>
    <xf numFmtId="0" fontId="14" fillId="0" borderId="59" xfId="12" applyFont="1" applyFill="1" applyBorder="1" applyAlignment="1">
      <alignment vertical="center"/>
    </xf>
    <xf numFmtId="0" fontId="17" fillId="0" borderId="1" xfId="12" applyFill="1" applyBorder="1" applyAlignment="1">
      <alignment vertical="center"/>
    </xf>
    <xf numFmtId="0" fontId="10" fillId="0" borderId="27" xfId="12" applyFont="1" applyFill="1" applyBorder="1" applyAlignment="1">
      <alignment vertical="center" wrapText="1"/>
    </xf>
    <xf numFmtId="0" fontId="10" fillId="0" borderId="36" xfId="12" applyFont="1" applyFill="1" applyBorder="1" applyAlignment="1">
      <alignment vertical="center" wrapText="1"/>
    </xf>
    <xf numFmtId="0" fontId="10" fillId="0" borderId="28" xfId="12" applyFont="1" applyFill="1" applyBorder="1" applyAlignment="1">
      <alignment vertical="center" wrapText="1"/>
    </xf>
    <xf numFmtId="0" fontId="14" fillId="0" borderId="58" xfId="12" applyFont="1" applyFill="1" applyBorder="1" applyAlignment="1">
      <alignment vertical="center"/>
    </xf>
    <xf numFmtId="0" fontId="17" fillId="0" borderId="3" xfId="12" applyFill="1" applyBorder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97" fontId="6" fillId="0" borderId="20" xfId="0" applyNumberFormat="1" applyFont="1" applyFill="1" applyBorder="1" applyAlignment="1">
      <alignment horizontal="center" vertical="center"/>
    </xf>
    <xf numFmtId="197" fontId="6" fillId="0" borderId="15" xfId="0" applyNumberFormat="1" applyFont="1" applyFill="1" applyBorder="1" applyAlignment="1">
      <alignment horizontal="center" vertical="center"/>
    </xf>
    <xf numFmtId="197" fontId="6" fillId="0" borderId="13" xfId="0" applyNumberFormat="1" applyFont="1" applyFill="1" applyBorder="1" applyAlignment="1">
      <alignment horizontal="center" vertical="center"/>
    </xf>
    <xf numFmtId="196" fontId="6" fillId="0" borderId="20" xfId="0" applyNumberFormat="1" applyFont="1" applyFill="1" applyBorder="1" applyAlignment="1">
      <alignment horizontal="center" vertical="center"/>
    </xf>
    <xf numFmtId="196" fontId="6" fillId="0" borderId="34" xfId="0" applyNumberFormat="1" applyFont="1" applyFill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197" fontId="6" fillId="0" borderId="21" xfId="0" applyNumberFormat="1" applyFont="1" applyFill="1" applyBorder="1" applyAlignment="1">
      <alignment horizontal="center" vertical="center"/>
    </xf>
    <xf numFmtId="197" fontId="6" fillId="0" borderId="22" xfId="0" applyNumberFormat="1" applyFont="1" applyFill="1" applyBorder="1" applyAlignment="1">
      <alignment horizontal="center" vertical="center"/>
    </xf>
    <xf numFmtId="197" fontId="6" fillId="0" borderId="14" xfId="0" applyNumberFormat="1" applyFont="1" applyFill="1" applyBorder="1" applyAlignment="1">
      <alignment horizontal="center" vertical="center"/>
    </xf>
    <xf numFmtId="196" fontId="6" fillId="0" borderId="21" xfId="0" applyNumberFormat="1" applyFont="1" applyFill="1" applyBorder="1" applyAlignment="1">
      <alignment horizontal="center" vertical="center"/>
    </xf>
    <xf numFmtId="196" fontId="6" fillId="0" borderId="35" xfId="0" applyNumberFormat="1" applyFont="1" applyFill="1" applyBorder="1" applyAlignment="1">
      <alignment horizontal="center" vertical="center"/>
    </xf>
    <xf numFmtId="196" fontId="6" fillId="0" borderId="20" xfId="13" applyNumberFormat="1" applyFont="1" applyFill="1" applyBorder="1" applyAlignment="1">
      <alignment horizontal="center" vertical="center"/>
    </xf>
    <xf numFmtId="196" fontId="6" fillId="0" borderId="15" xfId="13" applyNumberFormat="1" applyFont="1" applyFill="1" applyBorder="1" applyAlignment="1">
      <alignment horizontal="center" vertical="center"/>
    </xf>
    <xf numFmtId="196" fontId="6" fillId="0" borderId="13" xfId="13" applyNumberFormat="1" applyFont="1" applyFill="1" applyBorder="1" applyAlignment="1">
      <alignment horizontal="center" vertical="center"/>
    </xf>
    <xf numFmtId="196" fontId="6" fillId="0" borderId="34" xfId="13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197" fontId="6" fillId="0" borderId="34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left" vertical="center"/>
    </xf>
    <xf numFmtId="0" fontId="0" fillId="0" borderId="15" xfId="0" applyFill="1" applyBorder="1" applyAlignment="1">
      <alignment horizontal="left"/>
    </xf>
    <xf numFmtId="0" fontId="0" fillId="0" borderId="34" xfId="0" applyFill="1" applyBorder="1" applyAlignment="1">
      <alignment horizontal="left"/>
    </xf>
    <xf numFmtId="49" fontId="6" fillId="0" borderId="15" xfId="0" applyNumberFormat="1" applyFont="1" applyBorder="1" applyAlignment="1">
      <alignment horizontal="distributed" vertical="center"/>
    </xf>
    <xf numFmtId="0" fontId="20" fillId="0" borderId="15" xfId="0" applyFont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distributed" vertical="center"/>
    </xf>
    <xf numFmtId="49" fontId="6" fillId="0" borderId="1" xfId="0" applyNumberFormat="1" applyFont="1" applyBorder="1" applyAlignment="1">
      <alignment horizontal="distributed" vertical="center"/>
    </xf>
    <xf numFmtId="49" fontId="6" fillId="0" borderId="20" xfId="0" applyNumberFormat="1" applyFont="1" applyBorder="1" applyAlignment="1">
      <alignment horizontal="distributed" vertical="center"/>
    </xf>
    <xf numFmtId="49" fontId="6" fillId="0" borderId="47" xfId="0" applyNumberFormat="1" applyFont="1" applyBorder="1" applyAlignment="1">
      <alignment horizontal="distributed" vertical="center"/>
    </xf>
    <xf numFmtId="49" fontId="6" fillId="0" borderId="25" xfId="0" applyNumberFormat="1" applyFont="1" applyBorder="1" applyAlignment="1">
      <alignment horizontal="distributed" vertical="center"/>
    </xf>
    <xf numFmtId="49" fontId="6" fillId="0" borderId="53" xfId="0" applyNumberFormat="1" applyFont="1" applyBorder="1" applyAlignment="1">
      <alignment horizontal="distributed" vertical="center"/>
    </xf>
    <xf numFmtId="49" fontId="6" fillId="0" borderId="53" xfId="0" applyNumberFormat="1" applyFont="1" applyFill="1" applyBorder="1" applyAlignment="1">
      <alignment horizontal="left" vertical="center"/>
    </xf>
    <xf numFmtId="0" fontId="0" fillId="0" borderId="73" xfId="0" applyFill="1" applyBorder="1" applyAlignment="1">
      <alignment horizontal="left"/>
    </xf>
    <xf numFmtId="0" fontId="0" fillId="0" borderId="72" xfId="0" applyFill="1" applyBorder="1" applyAlignment="1">
      <alignment horizontal="left"/>
    </xf>
    <xf numFmtId="49" fontId="6" fillId="0" borderId="55" xfId="0" applyNumberFormat="1" applyFont="1" applyFill="1" applyBorder="1" applyAlignment="1">
      <alignment horizontal="right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right" vertical="center"/>
    </xf>
    <xf numFmtId="0" fontId="7" fillId="0" borderId="55" xfId="0" applyNumberFormat="1" applyFont="1" applyBorder="1" applyAlignment="1">
      <alignment horizontal="right" vertical="center"/>
    </xf>
    <xf numFmtId="187" fontId="7" fillId="0" borderId="0" xfId="11" applyNumberFormat="1" applyFont="1" applyFill="1" applyBorder="1" applyAlignment="1">
      <alignment horizontal="center" vertical="center"/>
    </xf>
    <xf numFmtId="187" fontId="26" fillId="0" borderId="20" xfId="11" applyNumberFormat="1" applyFont="1" applyFill="1" applyBorder="1" applyAlignment="1">
      <alignment horizontal="center" vertical="center"/>
    </xf>
    <xf numFmtId="187" fontId="26" fillId="0" borderId="15" xfId="11" applyNumberFormat="1" applyFont="1" applyFill="1" applyBorder="1" applyAlignment="1">
      <alignment horizontal="center" vertical="center"/>
    </xf>
    <xf numFmtId="187" fontId="26" fillId="0" borderId="13" xfId="11" applyNumberFormat="1" applyFont="1" applyFill="1" applyBorder="1" applyAlignment="1">
      <alignment horizontal="center" vertical="center"/>
    </xf>
    <xf numFmtId="187" fontId="26" fillId="0" borderId="34" xfId="11" applyNumberFormat="1" applyFont="1" applyFill="1" applyBorder="1" applyAlignment="1">
      <alignment horizontal="center" vertical="center"/>
    </xf>
    <xf numFmtId="0" fontId="7" fillId="0" borderId="55" xfId="11" applyFont="1" applyFill="1" applyBorder="1" applyAlignment="1">
      <alignment horizontal="right" vertical="center"/>
    </xf>
    <xf numFmtId="0" fontId="7" fillId="0" borderId="41" xfId="11" applyFont="1" applyFill="1" applyBorder="1" applyAlignment="1">
      <alignment horizontal="center" vertical="center"/>
    </xf>
    <xf numFmtId="0" fontId="7" fillId="0" borderId="6" xfId="11" applyFont="1" applyFill="1" applyBorder="1" applyAlignment="1">
      <alignment horizontal="center" vertical="center"/>
    </xf>
    <xf numFmtId="0" fontId="7" fillId="0" borderId="4" xfId="11" applyFont="1" applyFill="1" applyBorder="1" applyAlignment="1">
      <alignment horizontal="center" vertical="center"/>
    </xf>
    <xf numFmtId="0" fontId="7" fillId="0" borderId="39" xfId="11" applyFont="1" applyFill="1" applyBorder="1" applyAlignment="1">
      <alignment horizontal="center" vertical="center"/>
    </xf>
    <xf numFmtId="0" fontId="7" fillId="0" borderId="10" xfId="11" applyFont="1" applyFill="1" applyBorder="1" applyAlignment="1">
      <alignment horizontal="center" vertical="center"/>
    </xf>
    <xf numFmtId="0" fontId="7" fillId="0" borderId="11" xfId="11" applyFont="1" applyFill="1" applyBorder="1" applyAlignment="1">
      <alignment horizontal="center" vertical="center"/>
    </xf>
    <xf numFmtId="0" fontId="7" fillId="0" borderId="54" xfId="11" applyFont="1" applyFill="1" applyBorder="1" applyAlignment="1">
      <alignment horizontal="center" vertical="center"/>
    </xf>
    <xf numFmtId="0" fontId="7" fillId="0" borderId="74" xfId="11" applyFont="1" applyFill="1" applyBorder="1" applyAlignment="1">
      <alignment horizontal="center" vertical="center"/>
    </xf>
    <xf numFmtId="0" fontId="7" fillId="0" borderId="0" xfId="11" applyFont="1" applyFill="1" applyBorder="1" applyAlignment="1">
      <alignment horizontal="center" vertical="center"/>
    </xf>
    <xf numFmtId="0" fontId="7" fillId="0" borderId="61" xfId="11" applyFont="1" applyFill="1" applyBorder="1" applyAlignment="1">
      <alignment horizontal="center" vertical="center"/>
    </xf>
    <xf numFmtId="187" fontId="7" fillId="0" borderId="20" xfId="11" applyNumberFormat="1" applyFont="1" applyFill="1" applyBorder="1" applyAlignment="1">
      <alignment horizontal="center" vertical="center"/>
    </xf>
    <xf numFmtId="187" fontId="7" fillId="0" borderId="15" xfId="11" applyNumberFormat="1" applyFont="1" applyFill="1" applyBorder="1" applyAlignment="1">
      <alignment horizontal="center" vertical="center"/>
    </xf>
    <xf numFmtId="187" fontId="7" fillId="0" borderId="13" xfId="11" applyNumberFormat="1" applyFont="1" applyFill="1" applyBorder="1" applyAlignment="1">
      <alignment horizontal="center" vertical="center"/>
    </xf>
    <xf numFmtId="187" fontId="7" fillId="0" borderId="34" xfId="11" applyNumberFormat="1" applyFont="1" applyFill="1" applyBorder="1" applyAlignment="1">
      <alignment horizontal="center" vertical="center"/>
    </xf>
    <xf numFmtId="187" fontId="7" fillId="0" borderId="21" xfId="11" applyNumberFormat="1" applyFont="1" applyFill="1" applyBorder="1" applyAlignment="1">
      <alignment horizontal="center" vertical="center"/>
    </xf>
    <xf numFmtId="187" fontId="7" fillId="0" borderId="22" xfId="11" applyNumberFormat="1" applyFont="1" applyFill="1" applyBorder="1" applyAlignment="1">
      <alignment horizontal="center" vertical="center"/>
    </xf>
    <xf numFmtId="187" fontId="7" fillId="0" borderId="14" xfId="11" applyNumberFormat="1" applyFont="1" applyFill="1" applyBorder="1" applyAlignment="1">
      <alignment horizontal="center" vertical="center"/>
    </xf>
    <xf numFmtId="187" fontId="7" fillId="0" borderId="35" xfId="11" applyNumberFormat="1" applyFont="1" applyFill="1" applyBorder="1" applyAlignment="1">
      <alignment horizontal="center" vertical="center"/>
    </xf>
    <xf numFmtId="200" fontId="7" fillId="0" borderId="20" xfId="7" applyNumberFormat="1" applyFont="1" applyFill="1" applyBorder="1" applyAlignment="1">
      <alignment horizontal="right" vertical="center"/>
    </xf>
    <xf numFmtId="200" fontId="7" fillId="0" borderId="34" xfId="7" applyNumberFormat="1" applyFont="1" applyFill="1" applyBorder="1" applyAlignment="1">
      <alignment horizontal="right" vertical="center"/>
    </xf>
    <xf numFmtId="0" fontId="7" fillId="0" borderId="25" xfId="11" applyFont="1" applyFill="1" applyBorder="1" applyAlignment="1">
      <alignment horizontal="center" vertical="center"/>
    </xf>
    <xf numFmtId="0" fontId="16" fillId="0" borderId="1" xfId="11" applyFill="1" applyBorder="1" applyAlignment="1">
      <alignment vertical="center"/>
    </xf>
    <xf numFmtId="0" fontId="7" fillId="0" borderId="1" xfId="11" applyFont="1" applyFill="1" applyBorder="1" applyAlignment="1">
      <alignment horizontal="center" vertical="center"/>
    </xf>
    <xf numFmtId="0" fontId="7" fillId="0" borderId="53" xfId="11" applyFont="1" applyFill="1" applyBorder="1" applyAlignment="1">
      <alignment horizontal="center" vertical="center"/>
    </xf>
    <xf numFmtId="0" fontId="7" fillId="0" borderId="72" xfId="11" applyFont="1" applyFill="1" applyBorder="1" applyAlignment="1">
      <alignment horizontal="center" vertical="center"/>
    </xf>
    <xf numFmtId="0" fontId="7" fillId="0" borderId="20" xfId="11" applyFont="1" applyFill="1" applyBorder="1" applyAlignment="1">
      <alignment horizontal="center" vertical="center"/>
    </xf>
    <xf numFmtId="0" fontId="7" fillId="0" borderId="34" xfId="11" applyFont="1" applyFill="1" applyBorder="1" applyAlignment="1">
      <alignment horizontal="center" vertical="center"/>
    </xf>
    <xf numFmtId="200" fontId="7" fillId="0" borderId="13" xfId="7" applyNumberFormat="1" applyFont="1" applyFill="1" applyBorder="1" applyAlignment="1">
      <alignment horizontal="right" vertical="center"/>
    </xf>
    <xf numFmtId="200" fontId="25" fillId="0" borderId="1" xfId="7" applyNumberFormat="1" applyFont="1" applyFill="1" applyBorder="1" applyAlignment="1">
      <alignment horizontal="right" vertical="center"/>
    </xf>
    <xf numFmtId="200" fontId="25" fillId="0" borderId="20" xfId="7" applyNumberFormat="1" applyFont="1" applyFill="1" applyBorder="1" applyAlignment="1">
      <alignment horizontal="right" vertical="center"/>
    </xf>
    <xf numFmtId="200" fontId="25" fillId="0" borderId="34" xfId="7" applyNumberFormat="1" applyFont="1" applyFill="1" applyBorder="1" applyAlignment="1">
      <alignment horizontal="right" vertical="center"/>
    </xf>
    <xf numFmtId="181" fontId="7" fillId="0" borderId="20" xfId="11" applyNumberFormat="1" applyFont="1" applyFill="1" applyBorder="1" applyAlignment="1">
      <alignment horizontal="right" vertical="center"/>
    </xf>
    <xf numFmtId="181" fontId="7" fillId="0" borderId="13" xfId="11" applyNumberFormat="1" applyFont="1" applyFill="1" applyBorder="1" applyAlignment="1">
      <alignment horizontal="right" vertical="center"/>
    </xf>
    <xf numFmtId="0" fontId="7" fillId="0" borderId="20" xfId="11" applyFont="1" applyFill="1" applyBorder="1" applyAlignment="1">
      <alignment horizontal="right" vertical="center"/>
    </xf>
    <xf numFmtId="0" fontId="7" fillId="0" borderId="13" xfId="11" applyFont="1" applyFill="1" applyBorder="1" applyAlignment="1">
      <alignment horizontal="right" vertical="center"/>
    </xf>
    <xf numFmtId="0" fontId="7" fillId="0" borderId="34" xfId="11" applyFont="1" applyFill="1" applyBorder="1" applyAlignment="1">
      <alignment horizontal="right" vertical="center"/>
    </xf>
    <xf numFmtId="181" fontId="7" fillId="0" borderId="3" xfId="11" applyNumberFormat="1" applyFont="1" applyFill="1" applyBorder="1" applyAlignment="1">
      <alignment horizontal="right" vertical="center"/>
    </xf>
    <xf numFmtId="178" fontId="9" fillId="0" borderId="3" xfId="11" applyNumberFormat="1" applyFont="1" applyFill="1" applyBorder="1" applyAlignment="1">
      <alignment horizontal="right" vertical="center"/>
    </xf>
    <xf numFmtId="201" fontId="7" fillId="0" borderId="21" xfId="11" applyNumberFormat="1" applyFont="1" applyFill="1" applyBorder="1" applyAlignment="1">
      <alignment horizontal="right" vertical="center"/>
    </xf>
    <xf numFmtId="201" fontId="7" fillId="0" borderId="35" xfId="11" applyNumberFormat="1" applyFont="1" applyFill="1" applyBorder="1" applyAlignment="1">
      <alignment horizontal="right" vertical="center"/>
    </xf>
  </cellXfs>
  <cellStyles count="15">
    <cellStyle name="=E:\WINNT\SYSTEM32\COMMAND.COM" xfId="1"/>
    <cellStyle name="Comma [0]_Full Year FY96" xfId="2"/>
    <cellStyle name="Comma_Full Year FY96" xfId="3"/>
    <cellStyle name="Currency [0]_Full Year FY96" xfId="4"/>
    <cellStyle name="Currency_Full Year FY96" xfId="5"/>
    <cellStyle name="Normal_Assumptions" xfId="6"/>
    <cellStyle name="パーセント 2" xfId="9"/>
    <cellStyle name="桁区切り" xfId="7" builtinId="6"/>
    <cellStyle name="桁区切り 2" xfId="8"/>
    <cellStyle name="桁区切り 2 2" xfId="13"/>
    <cellStyle name="桁区切り 3" xfId="10"/>
    <cellStyle name="標準" xfId="0" builtinId="0"/>
    <cellStyle name="標準 2" xfId="14"/>
    <cellStyle name="標準_146" xfId="11"/>
    <cellStyle name="標準_150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49199299300691"/>
          <c:y val="6.3424947145877389E-2"/>
          <c:w val="0.75141450226899764"/>
          <c:h val="0.86680761099366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'117'!$K$13</c:f>
              <c:strCache>
                <c:ptCount val="1"/>
                <c:pt idx="0">
                  <c:v>ゴミ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'117'!$L$12:$S$12</c:f>
              <c:numCache>
                <c:formatCode>General</c:formatCode>
                <c:ptCount val="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</c:numCache>
            </c:numRef>
          </c:cat>
          <c:val>
            <c:numRef>
              <c:f>'117'!$L$13:$S$13</c:f>
              <c:numCache>
                <c:formatCode>General</c:formatCode>
                <c:ptCount val="8"/>
                <c:pt idx="0">
                  <c:v>23.834800000000001</c:v>
                </c:pt>
                <c:pt idx="1">
                  <c:v>23.322800000000001</c:v>
                </c:pt>
                <c:pt idx="2">
                  <c:v>21.859000000000002</c:v>
                </c:pt>
                <c:pt idx="3">
                  <c:v>20.693000000000001</c:v>
                </c:pt>
                <c:pt idx="4">
                  <c:v>21.33</c:v>
                </c:pt>
                <c:pt idx="5">
                  <c:v>16.420000000000002</c:v>
                </c:pt>
                <c:pt idx="6">
                  <c:v>20.78</c:v>
                </c:pt>
                <c:pt idx="7">
                  <c:v>31.09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4-489F-9E99-7C38066E6418}"/>
            </c:ext>
          </c:extLst>
        </c:ser>
        <c:ser>
          <c:idx val="1"/>
          <c:order val="1"/>
          <c:tx>
            <c:strRef>
              <c:f>'117'!$K$14</c:f>
              <c:strCache>
                <c:ptCount val="1"/>
                <c:pt idx="0">
                  <c:v>し尿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'117'!$L$12:$S$12</c:f>
              <c:numCache>
                <c:formatCode>General</c:formatCode>
                <c:ptCount val="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</c:numCache>
            </c:numRef>
          </c:cat>
          <c:val>
            <c:numRef>
              <c:f>'117'!$L$14:$S$14</c:f>
              <c:numCache>
                <c:formatCode>0.0000_ </c:formatCode>
                <c:ptCount val="8"/>
                <c:pt idx="0">
                  <c:v>2.9630000000000001</c:v>
                </c:pt>
                <c:pt idx="1">
                  <c:v>2.9845999999999999</c:v>
                </c:pt>
                <c:pt idx="2">
                  <c:v>3.0251999999999999</c:v>
                </c:pt>
                <c:pt idx="3">
                  <c:v>3.0889000000000002</c:v>
                </c:pt>
                <c:pt idx="4">
                  <c:v>3.0386000000000002</c:v>
                </c:pt>
                <c:pt idx="5">
                  <c:v>4.7285000000000004</c:v>
                </c:pt>
                <c:pt idx="6">
                  <c:v>2.7301000000000002</c:v>
                </c:pt>
                <c:pt idx="7">
                  <c:v>3.6337000000000002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64-489F-9E99-7C38066E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70"/>
        <c:axId val="95637504"/>
        <c:axId val="95639808"/>
      </c:barChart>
      <c:catAx>
        <c:axId val="9563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149042810326653"/>
              <c:y val="0.94284550252114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563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6398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（千万円）</a:t>
                </a:r>
              </a:p>
            </c:rich>
          </c:tx>
          <c:layout>
            <c:manualLayout>
              <c:xMode val="edge"/>
              <c:yMode val="edge"/>
              <c:x val="5.0847597897902122E-2"/>
              <c:y val="1.479915433403819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5637504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4578313253012"/>
          <c:y val="4.0241448692151793E-2"/>
          <c:w val="0.7831325301204819"/>
          <c:h val="0.87525150905432592"/>
        </c:manualLayout>
      </c:layout>
      <c:lineChart>
        <c:grouping val="standard"/>
        <c:varyColors val="0"/>
        <c:ser>
          <c:idx val="0"/>
          <c:order val="0"/>
          <c:tx>
            <c:strRef>
              <c:f>'117'!$K$5</c:f>
              <c:strCache>
                <c:ptCount val="1"/>
                <c:pt idx="0">
                  <c:v>対象者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'117'!$L$4:$S$4</c:f>
              <c:numCache>
                <c:formatCode>General</c:formatCode>
                <c:ptCount val="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</c:numCache>
            </c:numRef>
          </c:cat>
          <c:val>
            <c:numRef>
              <c:f>'117'!$L$5:$S$5</c:f>
              <c:numCache>
                <c:formatCode>General</c:formatCode>
                <c:ptCount val="8"/>
                <c:pt idx="0">
                  <c:v>5.5430000000000001</c:v>
                </c:pt>
                <c:pt idx="1">
                  <c:v>5.673</c:v>
                </c:pt>
                <c:pt idx="2">
                  <c:v>5.7229999999999999</c:v>
                </c:pt>
                <c:pt idx="3">
                  <c:v>5.7700000000000005</c:v>
                </c:pt>
                <c:pt idx="4">
                  <c:v>5.758</c:v>
                </c:pt>
                <c:pt idx="5">
                  <c:v>5.585</c:v>
                </c:pt>
                <c:pt idx="6">
                  <c:v>5.4379999999999997</c:v>
                </c:pt>
                <c:pt idx="7">
                  <c:v>5.2889999999999997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8-42D2-8B81-5747EE12F7BE}"/>
            </c:ext>
          </c:extLst>
        </c:ser>
        <c:ser>
          <c:idx val="1"/>
          <c:order val="1"/>
          <c:tx>
            <c:strRef>
              <c:f>'117'!$K$6</c:f>
              <c:strCache>
                <c:ptCount val="1"/>
                <c:pt idx="0">
                  <c:v>受診者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'117'!$L$4:$S$4</c:f>
              <c:numCache>
                <c:formatCode>General</c:formatCode>
                <c:ptCount val="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</c:numCache>
            </c:numRef>
          </c:cat>
          <c:val>
            <c:numRef>
              <c:f>'117'!$L$6:$S$6</c:f>
              <c:numCache>
                <c:formatCode>General</c:formatCode>
                <c:ptCount val="8"/>
                <c:pt idx="0">
                  <c:v>2.3359999999999999</c:v>
                </c:pt>
                <c:pt idx="1">
                  <c:v>2.6970000000000001</c:v>
                </c:pt>
                <c:pt idx="2" formatCode="0.000_ ">
                  <c:v>2.5680000000000001</c:v>
                </c:pt>
                <c:pt idx="3" formatCode="0.000_ ">
                  <c:v>2.7760000000000002</c:v>
                </c:pt>
                <c:pt idx="4" formatCode="0.000_ ">
                  <c:v>2.702</c:v>
                </c:pt>
                <c:pt idx="5" formatCode="0.000_ ">
                  <c:v>2.681</c:v>
                </c:pt>
                <c:pt idx="6" formatCode="0.000_ ">
                  <c:v>2.3890000000000002</c:v>
                </c:pt>
                <c:pt idx="7" formatCode="0.000_ ">
                  <c:v>2.2309999999999999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48-42D2-8B81-5747EE12F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58240"/>
        <c:axId val="98060544"/>
      </c:lineChart>
      <c:lineChart>
        <c:grouping val="standard"/>
        <c:varyColors val="0"/>
        <c:ser>
          <c:idx val="2"/>
          <c:order val="2"/>
          <c:tx>
            <c:strRef>
              <c:f>'117'!$K$7</c:f>
              <c:strCache>
                <c:ptCount val="1"/>
                <c:pt idx="0">
                  <c:v>受診率（％）　　　　　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'117'!$L$4:$S$4</c:f>
              <c:numCache>
                <c:formatCode>General</c:formatCode>
                <c:ptCount val="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</c:numCache>
            </c:numRef>
          </c:cat>
          <c:val>
            <c:numRef>
              <c:f>'117'!$L$7:$S$7</c:f>
              <c:numCache>
                <c:formatCode>#,##0.0_);\(#,##0.0\)</c:formatCode>
                <c:ptCount val="8"/>
                <c:pt idx="0">
                  <c:v>42.143243730831678</c:v>
                </c:pt>
                <c:pt idx="1">
                  <c:v>47.540983606557376</c:v>
                </c:pt>
                <c:pt idx="2">
                  <c:v>44.871570854446965</c:v>
                </c:pt>
                <c:pt idx="3">
                  <c:v>48.110918544194107</c:v>
                </c:pt>
                <c:pt idx="4">
                  <c:v>46.926015977770057</c:v>
                </c:pt>
                <c:pt idx="5">
                  <c:v>48.003581020590872</c:v>
                </c:pt>
                <c:pt idx="6">
                  <c:v>43.931592497241631</c:v>
                </c:pt>
                <c:pt idx="7">
                  <c:v>42.18188693514842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48-42D2-8B81-5747EE12F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75008"/>
        <c:axId val="98076544"/>
      </c:lineChart>
      <c:catAx>
        <c:axId val="9805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86445783132530163"/>
              <c:y val="0.92957746478873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8060544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98060544"/>
        <c:scaling>
          <c:orientation val="minMax"/>
          <c:max val="17"/>
          <c:min val="1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ja-JP" sz="800"/>
                  <a:t>(</a:t>
                </a:r>
                <a:r>
                  <a:rPr lang="ja-JP" altLang="en-US" sz="800"/>
                  <a:t>千人</a:t>
                </a:r>
                <a:r>
                  <a:rPr lang="en-US" altLang="ja-JP" sz="800"/>
                  <a:t>)</a:t>
                </a:r>
                <a:endParaRPr lang="ja-JP" altLang="en-US" sz="800"/>
              </a:p>
            </c:rich>
          </c:tx>
          <c:layout>
            <c:manualLayout>
              <c:xMode val="edge"/>
              <c:yMode val="edge"/>
              <c:x val="0.1144578313253005"/>
              <c:y val="1.6920897440121355E-3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8058240"/>
        <c:crosses val="autoZero"/>
        <c:crossBetween val="between"/>
        <c:majorUnit val="1"/>
      </c:valAx>
      <c:catAx>
        <c:axId val="98075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8076544"/>
        <c:crosses val="autoZero"/>
        <c:auto val="1"/>
        <c:lblAlgn val="ctr"/>
        <c:lblOffset val="100"/>
        <c:noMultiLvlLbl val="0"/>
      </c:catAx>
      <c:valAx>
        <c:axId val="9807654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ja-JP" sz="800"/>
                  <a:t>(</a:t>
                </a:r>
                <a:r>
                  <a:rPr lang="ja-JP" altLang="en-US" sz="800"/>
                  <a:t>％</a:t>
                </a:r>
                <a:r>
                  <a:rPr lang="en-US" altLang="ja-JP" sz="800"/>
                  <a:t>)</a:t>
                </a:r>
                <a:endParaRPr lang="ja-JP" altLang="en-US" sz="800"/>
              </a:p>
            </c:rich>
          </c:tx>
          <c:layout>
            <c:manualLayout>
              <c:xMode val="edge"/>
              <c:yMode val="edge"/>
              <c:x val="0.82831325301204817"/>
              <c:y val="6.9060718874576254E-3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8075008"/>
        <c:crosses val="max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02168184037649"/>
          <c:y val="4.5283018867924525E-2"/>
          <c:w val="0.82269788445356506"/>
          <c:h val="0.901886792452830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'117'!$K$30</c:f>
              <c:strCache>
                <c:ptCount val="1"/>
                <c:pt idx="0">
                  <c:v>心疾患</c:v>
                </c:pt>
              </c:strCache>
            </c:strRef>
          </c:tx>
          <c:spPr>
            <a:pattFill prst="lgChe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'117'!$M$29:$R$29</c:f>
              <c:numCache>
                <c:formatCode>General</c:formatCode>
                <c:ptCount val="6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</c:numCache>
            </c:numRef>
          </c:cat>
          <c:val>
            <c:numRef>
              <c:f>'117'!$M$30:$R$30</c:f>
              <c:numCache>
                <c:formatCode>General</c:formatCode>
                <c:ptCount val="6"/>
                <c:pt idx="0">
                  <c:v>27</c:v>
                </c:pt>
                <c:pt idx="1">
                  <c:v>22</c:v>
                </c:pt>
                <c:pt idx="2">
                  <c:v>18</c:v>
                </c:pt>
                <c:pt idx="3">
                  <c:v>29</c:v>
                </c:pt>
                <c:pt idx="4">
                  <c:v>32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A-495A-BBBD-BBD25FFDECA4}"/>
            </c:ext>
          </c:extLst>
        </c:ser>
        <c:ser>
          <c:idx val="1"/>
          <c:order val="1"/>
          <c:tx>
            <c:strRef>
              <c:f>'117'!$K$31</c:f>
              <c:strCache>
                <c:ptCount val="1"/>
                <c:pt idx="0">
                  <c:v>新生物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'117'!$M$29:$R$29</c:f>
              <c:numCache>
                <c:formatCode>General</c:formatCode>
                <c:ptCount val="6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</c:numCache>
            </c:numRef>
          </c:cat>
          <c:val>
            <c:numRef>
              <c:f>'117'!$M$31:$R$31</c:f>
              <c:numCache>
                <c:formatCode>General</c:formatCode>
                <c:ptCount val="6"/>
                <c:pt idx="0">
                  <c:v>61</c:v>
                </c:pt>
                <c:pt idx="1">
                  <c:v>59</c:v>
                </c:pt>
                <c:pt idx="2">
                  <c:v>47</c:v>
                </c:pt>
                <c:pt idx="3">
                  <c:v>67</c:v>
                </c:pt>
                <c:pt idx="4">
                  <c:v>60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A-495A-BBBD-BBD25FFDECA4}"/>
            </c:ext>
          </c:extLst>
        </c:ser>
        <c:ser>
          <c:idx val="2"/>
          <c:order val="2"/>
          <c:tx>
            <c:strRef>
              <c:f>'117'!$K$32</c:f>
              <c:strCache>
                <c:ptCount val="1"/>
                <c:pt idx="0">
                  <c:v>脳血管疾患</c:v>
                </c:pt>
              </c:strCache>
            </c:strRef>
          </c:tx>
          <c:spPr>
            <a:pattFill prst="lt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'117'!$M$29:$R$29</c:f>
              <c:numCache>
                <c:formatCode>General</c:formatCode>
                <c:ptCount val="6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</c:numCache>
            </c:numRef>
          </c:cat>
          <c:val>
            <c:numRef>
              <c:f>'117'!$M$32:$R$32</c:f>
              <c:numCache>
                <c:formatCode>General</c:formatCode>
                <c:ptCount val="6"/>
                <c:pt idx="0">
                  <c:v>20</c:v>
                </c:pt>
                <c:pt idx="1">
                  <c:v>9</c:v>
                </c:pt>
                <c:pt idx="2">
                  <c:v>14</c:v>
                </c:pt>
                <c:pt idx="3">
                  <c:v>13</c:v>
                </c:pt>
                <c:pt idx="4">
                  <c:v>23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CA-495A-BBBD-BBD25FFDECA4}"/>
            </c:ext>
          </c:extLst>
        </c:ser>
        <c:ser>
          <c:idx val="3"/>
          <c:order val="3"/>
          <c:tx>
            <c:strRef>
              <c:f>'117'!$K$33</c:f>
              <c:strCache>
                <c:ptCount val="1"/>
                <c:pt idx="0">
                  <c:v>呼吸器系の疾患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'117'!$M$29:$R$29</c:f>
              <c:numCache>
                <c:formatCode>General</c:formatCode>
                <c:ptCount val="6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</c:numCache>
            </c:numRef>
          </c:cat>
          <c:val>
            <c:numRef>
              <c:f>'117'!$M$33:$R$33</c:f>
              <c:numCache>
                <c:formatCode>General</c:formatCode>
                <c:ptCount val="6"/>
                <c:pt idx="0">
                  <c:v>33</c:v>
                </c:pt>
                <c:pt idx="1">
                  <c:v>30</c:v>
                </c:pt>
                <c:pt idx="2">
                  <c:v>29</c:v>
                </c:pt>
                <c:pt idx="3">
                  <c:v>49</c:v>
                </c:pt>
                <c:pt idx="4">
                  <c:v>23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A-495A-BBBD-BBD25FFDECA4}"/>
            </c:ext>
          </c:extLst>
        </c:ser>
        <c:ser>
          <c:idx val="4"/>
          <c:order val="4"/>
          <c:tx>
            <c:strRef>
              <c:f>'117'!$K$34</c:f>
              <c:strCache>
                <c:ptCount val="1"/>
                <c:pt idx="0">
                  <c:v>不慮の事故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721231058541421E-3"/>
                  <c:y val="1.58886742930733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CCA-495A-BBBD-BBD25FFDECA4}"/>
                </c:ext>
              </c:extLst>
            </c:dLbl>
            <c:dLbl>
              <c:idx val="2"/>
              <c:layout>
                <c:manualLayout>
                  <c:x val="6.8991869806866914E-4"/>
                  <c:y val="-2.886148665378680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CCA-495A-BBBD-BBD25FFDEC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'117'!$M$29:$R$29</c:f>
              <c:numCache>
                <c:formatCode>General</c:formatCode>
                <c:ptCount val="6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</c:numCache>
            </c:numRef>
          </c:cat>
          <c:val>
            <c:numRef>
              <c:f>'117'!$M$34:$R$34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11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CA-495A-BBBD-BBD25FFDECA4}"/>
            </c:ext>
          </c:extLst>
        </c:ser>
        <c:ser>
          <c:idx val="5"/>
          <c:order val="5"/>
          <c:tx>
            <c:strRef>
              <c:f>'117'!$K$35</c:f>
              <c:strCache>
                <c:ptCount val="1"/>
                <c:pt idx="0">
                  <c:v>自殺</c:v>
                </c:pt>
              </c:strCache>
            </c:strRef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9124178626607628E-3"/>
                  <c:y val="4.3282286564573129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CCA-495A-BBBD-BBD25FFDECA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'117'!$M$29:$R$29</c:f>
              <c:numCache>
                <c:formatCode>General</c:formatCode>
                <c:ptCount val="6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</c:numCache>
            </c:numRef>
          </c:cat>
          <c:val>
            <c:numRef>
              <c:f>'117'!$M$35:$R$35</c:f>
              <c:numCache>
                <c:formatCode>General</c:formatCode>
                <c:ptCount val="6"/>
                <c:pt idx="0">
                  <c:v>8</c:v>
                </c:pt>
                <c:pt idx="1">
                  <c:v>9</c:v>
                </c:pt>
                <c:pt idx="2">
                  <c:v>5</c:v>
                </c:pt>
                <c:pt idx="3">
                  <c:v>8</c:v>
                </c:pt>
                <c:pt idx="4">
                  <c:v>4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CA-495A-BBBD-BBD25FFDEC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4377088"/>
        <c:axId val="94379008"/>
      </c:barChart>
      <c:catAx>
        <c:axId val="9437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078043967908267"/>
              <c:y val="0.955865831731663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37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3790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7730557854602501E-2"/>
              <c:y val="9.4339622641509448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377088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592871675081026E-2"/>
          <c:y val="4.3478301001208294E-2"/>
          <c:w val="0.81378860049901514"/>
          <c:h val="0.89981179463370164"/>
        </c:manualLayout>
      </c:layout>
      <c:lineChart>
        <c:grouping val="standard"/>
        <c:varyColors val="0"/>
        <c:ser>
          <c:idx val="0"/>
          <c:order val="0"/>
          <c:tx>
            <c:strRef>
              <c:f>'117'!$K$40</c:f>
              <c:strCache>
                <c:ptCount val="1"/>
                <c:pt idx="0">
                  <c:v>ポリオ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3"/>
            <c:spPr>
              <a:solidFill>
                <a:srgbClr val="000000"/>
              </a:solidFill>
              <a:ln w="9525">
                <a:noFill/>
              </a:ln>
            </c:spPr>
          </c:marker>
          <c:cat>
            <c:numRef>
              <c:f>'117'!$L$39:$T$39</c:f>
              <c:numCache>
                <c:formatCode>General</c:formatCode>
                <c:ptCount val="9"/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</c:numCache>
            </c:numRef>
          </c:cat>
          <c:val>
            <c:numRef>
              <c:f>'117'!$L$40:$T$40</c:f>
              <c:numCache>
                <c:formatCode>0.000_);[Red]\(0.000\)</c:formatCode>
                <c:ptCount val="9"/>
                <c:pt idx="1">
                  <c:v>0.504</c:v>
                </c:pt>
                <c:pt idx="2">
                  <c:v>0.41299999999999998</c:v>
                </c:pt>
                <c:pt idx="3">
                  <c:v>0.184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F0-4A71-B4E4-63E32A2AD08C}"/>
            </c:ext>
          </c:extLst>
        </c:ser>
        <c:ser>
          <c:idx val="1"/>
          <c:order val="1"/>
          <c:tx>
            <c:strRef>
              <c:f>'117'!$K$41</c:f>
              <c:strCache>
                <c:ptCount val="1"/>
                <c:pt idx="0">
                  <c:v>Ｄ・Ｐ・Ｔ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'117'!$L$39:$T$39</c:f>
              <c:numCache>
                <c:formatCode>General</c:formatCode>
                <c:ptCount val="9"/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</c:numCache>
            </c:numRef>
          </c:cat>
          <c:val>
            <c:numRef>
              <c:f>'117'!$L$41:$T$41</c:f>
              <c:numCache>
                <c:formatCode>0.000_);[Red]\(0.000\)</c:formatCode>
                <c:ptCount val="9"/>
                <c:pt idx="1">
                  <c:v>2.3860000000000001</c:v>
                </c:pt>
                <c:pt idx="2">
                  <c:v>2.5350000000000001</c:v>
                </c:pt>
                <c:pt idx="3">
                  <c:v>2.2080000000000002</c:v>
                </c:pt>
                <c:pt idx="4">
                  <c:v>0.875</c:v>
                </c:pt>
                <c:pt idx="5">
                  <c:v>0.5</c:v>
                </c:pt>
                <c:pt idx="6">
                  <c:v>0.32800000000000001</c:v>
                </c:pt>
                <c:pt idx="7">
                  <c:v>0.27200000000000002</c:v>
                </c:pt>
                <c:pt idx="8">
                  <c:v>0.247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F0-4A71-B4E4-63E32A2AD08C}"/>
            </c:ext>
          </c:extLst>
        </c:ser>
        <c:ser>
          <c:idx val="2"/>
          <c:order val="2"/>
          <c:tx>
            <c:strRef>
              <c:f>'117'!$K$42</c:f>
              <c:strCache>
                <c:ptCount val="1"/>
                <c:pt idx="0">
                  <c:v>はしか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'117'!$L$39:$T$39</c:f>
              <c:numCache>
                <c:formatCode>General</c:formatCode>
                <c:ptCount val="9"/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</c:numCache>
            </c:numRef>
          </c:cat>
          <c:val>
            <c:numRef>
              <c:f>'117'!$L$42:$T$42</c:f>
              <c:numCache>
                <c:formatCode>0.000_);[Red]\(0.000\)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0.54600000000000004</c:v>
                </c:pt>
                <c:pt idx="4">
                  <c:v>0.438</c:v>
                </c:pt>
                <c:pt idx="5">
                  <c:v>0.50700000000000001</c:v>
                </c:pt>
                <c:pt idx="6">
                  <c:v>0.53100000000000003</c:v>
                </c:pt>
                <c:pt idx="7">
                  <c:v>0.505</c:v>
                </c:pt>
                <c:pt idx="8">
                  <c:v>0.60199999999999998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F0-4A71-B4E4-63E32A2AD08C}"/>
            </c:ext>
          </c:extLst>
        </c:ser>
        <c:ser>
          <c:idx val="3"/>
          <c:order val="3"/>
          <c:tx>
            <c:strRef>
              <c:f>'117'!$K$43</c:f>
              <c:strCache>
                <c:ptCount val="1"/>
                <c:pt idx="0">
                  <c:v>小児用肺炎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'117'!$L$39:$T$39</c:f>
              <c:numCache>
                <c:formatCode>General</c:formatCode>
                <c:ptCount val="9"/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</c:numCache>
            </c:numRef>
          </c:cat>
          <c:val>
            <c:numRef>
              <c:f>'117'!$L$43:$T$43</c:f>
              <c:numCache>
                <c:formatCode>0.000_);[Red]\(0.000\)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2.1030000000000002</c:v>
                </c:pt>
                <c:pt idx="5">
                  <c:v>2.2919999999999998</c:v>
                </c:pt>
                <c:pt idx="6">
                  <c:v>2.149</c:v>
                </c:pt>
                <c:pt idx="7">
                  <c:v>2.3639999999999999</c:v>
                </c:pt>
                <c:pt idx="8">
                  <c:v>2.399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F0-4A71-B4E4-63E32A2AD08C}"/>
            </c:ext>
          </c:extLst>
        </c:ser>
        <c:ser>
          <c:idx val="4"/>
          <c:order val="4"/>
          <c:tx>
            <c:strRef>
              <c:f>'117'!$K$44</c:f>
              <c:strCache>
                <c:ptCount val="1"/>
                <c:pt idx="0">
                  <c:v>インフルエンザ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'117'!$L$39:$T$39</c:f>
              <c:numCache>
                <c:formatCode>General</c:formatCode>
                <c:ptCount val="9"/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</c:numCache>
            </c:numRef>
          </c:cat>
          <c:val>
            <c:numRef>
              <c:f>'117'!$L$44:$T$44</c:f>
              <c:numCache>
                <c:formatCode>0.000_);[Red]\(0.000\)</c:formatCode>
                <c:ptCount val="9"/>
                <c:pt idx="1">
                  <c:v>3.2679999999999998</c:v>
                </c:pt>
                <c:pt idx="2">
                  <c:v>3.2080000000000002</c:v>
                </c:pt>
                <c:pt idx="3">
                  <c:v>3.1579999999999999</c:v>
                </c:pt>
                <c:pt idx="4">
                  <c:v>3.617</c:v>
                </c:pt>
                <c:pt idx="5">
                  <c:v>3.4550000000000001</c:v>
                </c:pt>
                <c:pt idx="6">
                  <c:v>2.367</c:v>
                </c:pt>
                <c:pt idx="7">
                  <c:v>3.7589999999999999</c:v>
                </c:pt>
                <c:pt idx="8">
                  <c:v>3.706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9F0-4A71-B4E4-63E32A2AD08C}"/>
            </c:ext>
          </c:extLst>
        </c:ser>
        <c:ser>
          <c:idx val="5"/>
          <c:order val="5"/>
          <c:tx>
            <c:strRef>
              <c:f>'117'!$K$45</c:f>
              <c:strCache>
                <c:ptCount val="1"/>
                <c:pt idx="0">
                  <c:v>日本脳炎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'117'!$L$39:$T$39</c:f>
              <c:numCache>
                <c:formatCode>General</c:formatCode>
                <c:ptCount val="9"/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</c:numCache>
            </c:numRef>
          </c:cat>
          <c:val>
            <c:numRef>
              <c:f>'117'!$L$45:$T$45</c:f>
              <c:numCache>
                <c:formatCode>0.000_);[Red]\(0.000\)</c:formatCode>
                <c:ptCount val="9"/>
                <c:pt idx="1">
                  <c:v>0.86099999999999999</c:v>
                </c:pt>
                <c:pt idx="2">
                  <c:v>1.7809999999999999</c:v>
                </c:pt>
                <c:pt idx="3">
                  <c:v>1.448</c:v>
                </c:pt>
                <c:pt idx="4">
                  <c:v>0.78600000000000003</c:v>
                </c:pt>
                <c:pt idx="5">
                  <c:v>0.78600000000000003</c:v>
                </c:pt>
                <c:pt idx="6">
                  <c:v>1.4550000000000001</c:v>
                </c:pt>
                <c:pt idx="7">
                  <c:v>1.6950000000000001</c:v>
                </c:pt>
                <c:pt idx="8">
                  <c:v>1.583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9F0-4A71-B4E4-63E32A2AD08C}"/>
            </c:ext>
          </c:extLst>
        </c:ser>
        <c:ser>
          <c:idx val="6"/>
          <c:order val="6"/>
          <c:tx>
            <c:strRef>
              <c:f>'117'!$K$46</c:f>
              <c:strCache>
                <c:ptCount val="1"/>
                <c:pt idx="0">
                  <c:v>ＭＲ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'117'!$L$39:$T$39</c:f>
              <c:numCache>
                <c:formatCode>General</c:formatCode>
                <c:ptCount val="9"/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</c:numCache>
            </c:numRef>
          </c:cat>
          <c:val>
            <c:numRef>
              <c:f>'117'!$L$46:$T$46</c:f>
              <c:numCache>
                <c:formatCode>0.000_);[Red]\(0.000\)</c:formatCode>
                <c:ptCount val="9"/>
                <c:pt idx="1">
                  <c:v>1.411</c:v>
                </c:pt>
                <c:pt idx="2">
                  <c:v>1.345</c:v>
                </c:pt>
                <c:pt idx="3">
                  <c:v>1.327</c:v>
                </c:pt>
                <c:pt idx="4">
                  <c:v>0.93899999999999995</c:v>
                </c:pt>
                <c:pt idx="5">
                  <c:v>0.92</c:v>
                </c:pt>
                <c:pt idx="6">
                  <c:v>0.88500000000000001</c:v>
                </c:pt>
                <c:pt idx="7">
                  <c:v>1.0389999999999999</c:v>
                </c:pt>
                <c:pt idx="8">
                  <c:v>1.0289999999999999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9F0-4A71-B4E4-63E32A2AD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45728"/>
        <c:axId val="101948032"/>
      </c:lineChart>
      <c:catAx>
        <c:axId val="10194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4136094099348688"/>
              <c:y val="0.951304169170631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194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480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千人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1.5432098765432183E-2"/>
              <c:y val="1.6241120544863575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19457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</xdr:row>
      <xdr:rowOff>57150</xdr:rowOff>
    </xdr:from>
    <xdr:to>
      <xdr:col>9</xdr:col>
      <xdr:colOff>342900</xdr:colOff>
      <xdr:row>25</xdr:row>
      <xdr:rowOff>57150</xdr:rowOff>
    </xdr:to>
    <xdr:graphicFrame macro="">
      <xdr:nvGraphicFramePr>
        <xdr:cNvPr id="5158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66676</xdr:rowOff>
    </xdr:from>
    <xdr:to>
      <xdr:col>4</xdr:col>
      <xdr:colOff>419100</xdr:colOff>
      <xdr:row>25</xdr:row>
      <xdr:rowOff>152401</xdr:rowOff>
    </xdr:to>
    <xdr:graphicFrame macro="">
      <xdr:nvGraphicFramePr>
        <xdr:cNvPr id="5206" name="Chart 8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38100</xdr:colOff>
      <xdr:row>28</xdr:row>
      <xdr:rowOff>1</xdr:rowOff>
    </xdr:from>
    <xdr:to>
      <xdr:col>3</xdr:col>
      <xdr:colOff>666750</xdr:colOff>
      <xdr:row>54</xdr:row>
      <xdr:rowOff>133351</xdr:rowOff>
    </xdr:to>
    <xdr:graphicFrame macro="">
      <xdr:nvGraphicFramePr>
        <xdr:cNvPr id="5159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428625</xdr:colOff>
      <xdr:row>15</xdr:row>
      <xdr:rowOff>152400</xdr:rowOff>
    </xdr:from>
    <xdr:to>
      <xdr:col>2</xdr:col>
      <xdr:colOff>142875</xdr:colOff>
      <xdr:row>16</xdr:row>
      <xdr:rowOff>133350</xdr:rowOff>
    </xdr:to>
    <xdr:sp macro="" textlink="">
      <xdr:nvSpPr>
        <xdr:cNvPr id="5151" name="Text Box 31"/>
        <xdr:cNvSpPr txBox="1">
          <a:spLocks noChangeArrowheads="1"/>
        </xdr:cNvSpPr>
      </xdr:nvSpPr>
      <xdr:spPr bwMode="auto">
        <a:xfrm>
          <a:off x="1114425" y="2990850"/>
          <a:ext cx="4000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対象者</a:t>
          </a:r>
        </a:p>
      </xdr:txBody>
    </xdr:sp>
    <xdr:clientData/>
  </xdr:twoCellAnchor>
  <xdr:twoCellAnchor>
    <xdr:from>
      <xdr:col>1</xdr:col>
      <xdr:colOff>304800</xdr:colOff>
      <xdr:row>3</xdr:row>
      <xdr:rowOff>38100</xdr:rowOff>
    </xdr:from>
    <xdr:to>
      <xdr:col>2</xdr:col>
      <xdr:colOff>142875</xdr:colOff>
      <xdr:row>4</xdr:row>
      <xdr:rowOff>104775</xdr:rowOff>
    </xdr:to>
    <xdr:sp macro="" textlink="">
      <xdr:nvSpPr>
        <xdr:cNvPr id="5152" name="Text Box 32"/>
        <xdr:cNvSpPr txBox="1">
          <a:spLocks noChangeArrowheads="1"/>
        </xdr:cNvSpPr>
      </xdr:nvSpPr>
      <xdr:spPr bwMode="auto">
        <a:xfrm>
          <a:off x="990600" y="581025"/>
          <a:ext cx="5238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受診率</a:t>
          </a:r>
        </a:p>
      </xdr:txBody>
    </xdr:sp>
    <xdr:clientData/>
  </xdr:twoCellAnchor>
  <xdr:twoCellAnchor>
    <xdr:from>
      <xdr:col>1</xdr:col>
      <xdr:colOff>171450</xdr:colOff>
      <xdr:row>20</xdr:row>
      <xdr:rowOff>104775</xdr:rowOff>
    </xdr:from>
    <xdr:to>
      <xdr:col>2</xdr:col>
      <xdr:colOff>9525</xdr:colOff>
      <xdr:row>21</xdr:row>
      <xdr:rowOff>114300</xdr:rowOff>
    </xdr:to>
    <xdr:sp macro="" textlink="">
      <xdr:nvSpPr>
        <xdr:cNvPr id="5153" name="Text Box 33"/>
        <xdr:cNvSpPr txBox="1">
          <a:spLocks noChangeArrowheads="1"/>
        </xdr:cNvSpPr>
      </xdr:nvSpPr>
      <xdr:spPr bwMode="auto">
        <a:xfrm>
          <a:off x="857250" y="3848100"/>
          <a:ext cx="5238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受診者</a:t>
          </a:r>
        </a:p>
      </xdr:txBody>
    </xdr:sp>
    <xdr:clientData/>
  </xdr:twoCellAnchor>
  <xdr:twoCellAnchor>
    <xdr:from>
      <xdr:col>5</xdr:col>
      <xdr:colOff>19050</xdr:colOff>
      <xdr:row>28</xdr:row>
      <xdr:rowOff>19050</xdr:rowOff>
    </xdr:from>
    <xdr:to>
      <xdr:col>9</xdr:col>
      <xdr:colOff>352425</xdr:colOff>
      <xdr:row>55</xdr:row>
      <xdr:rowOff>0</xdr:rowOff>
    </xdr:to>
    <xdr:graphicFrame macro="">
      <xdr:nvGraphicFramePr>
        <xdr:cNvPr id="5193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133350</xdr:colOff>
      <xdr:row>42</xdr:row>
      <xdr:rowOff>19050</xdr:rowOff>
    </xdr:from>
    <xdr:to>
      <xdr:col>9</xdr:col>
      <xdr:colOff>0</xdr:colOff>
      <xdr:row>43</xdr:row>
      <xdr:rowOff>19050</xdr:rowOff>
    </xdr:to>
    <xdr:sp macro="" textlink="">
      <xdr:nvSpPr>
        <xdr:cNvPr id="5194" name="Text Box 74" descr="10%"/>
        <xdr:cNvSpPr txBox="1">
          <a:spLocks noChangeArrowheads="1"/>
        </xdr:cNvSpPr>
      </xdr:nvSpPr>
      <xdr:spPr bwMode="auto">
        <a:xfrm>
          <a:off x="5438775" y="7743825"/>
          <a:ext cx="5619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日本脳炎</a:t>
          </a:r>
        </a:p>
      </xdr:txBody>
    </xdr:sp>
    <xdr:clientData/>
  </xdr:twoCellAnchor>
  <xdr:twoCellAnchor>
    <xdr:from>
      <xdr:col>5</xdr:col>
      <xdr:colOff>666750</xdr:colOff>
      <xdr:row>36</xdr:row>
      <xdr:rowOff>161925</xdr:rowOff>
    </xdr:from>
    <xdr:to>
      <xdr:col>6</xdr:col>
      <xdr:colOff>542925</xdr:colOff>
      <xdr:row>37</xdr:row>
      <xdr:rowOff>161925</xdr:rowOff>
    </xdr:to>
    <xdr:sp macro="" textlink="">
      <xdr:nvSpPr>
        <xdr:cNvPr id="5195" name="Text Box 75" descr="10%"/>
        <xdr:cNvSpPr txBox="1">
          <a:spLocks noChangeArrowheads="1"/>
        </xdr:cNvSpPr>
      </xdr:nvSpPr>
      <xdr:spPr bwMode="auto">
        <a:xfrm>
          <a:off x="3914775" y="6800850"/>
          <a:ext cx="5619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Ｄ・Ｐ・Ｔ</a:t>
          </a:r>
        </a:p>
      </xdr:txBody>
    </xdr:sp>
    <xdr:clientData/>
  </xdr:twoCellAnchor>
  <xdr:twoCellAnchor>
    <xdr:from>
      <xdr:col>5</xdr:col>
      <xdr:colOff>371475</xdr:colOff>
      <xdr:row>50</xdr:row>
      <xdr:rowOff>104775</xdr:rowOff>
    </xdr:from>
    <xdr:to>
      <xdr:col>6</xdr:col>
      <xdr:colOff>247650</xdr:colOff>
      <xdr:row>51</xdr:row>
      <xdr:rowOff>104775</xdr:rowOff>
    </xdr:to>
    <xdr:sp macro="" textlink="">
      <xdr:nvSpPr>
        <xdr:cNvPr id="5197" name="Text Box 77" descr="10%"/>
        <xdr:cNvSpPr txBox="1">
          <a:spLocks noChangeArrowheads="1"/>
        </xdr:cNvSpPr>
      </xdr:nvSpPr>
      <xdr:spPr bwMode="auto">
        <a:xfrm>
          <a:off x="3619500" y="9277350"/>
          <a:ext cx="5619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ポリオ</a:t>
          </a:r>
        </a:p>
      </xdr:txBody>
    </xdr:sp>
    <xdr:clientData/>
  </xdr:twoCellAnchor>
  <xdr:twoCellAnchor>
    <xdr:from>
      <xdr:col>8</xdr:col>
      <xdr:colOff>76200</xdr:colOff>
      <xdr:row>49</xdr:row>
      <xdr:rowOff>47625</xdr:rowOff>
    </xdr:from>
    <xdr:to>
      <xdr:col>8</xdr:col>
      <xdr:colOff>638175</xdr:colOff>
      <xdr:row>50</xdr:row>
      <xdr:rowOff>47625</xdr:rowOff>
    </xdr:to>
    <xdr:sp macro="" textlink="">
      <xdr:nvSpPr>
        <xdr:cNvPr id="5198" name="Text Box 78" descr="10%"/>
        <xdr:cNvSpPr txBox="1">
          <a:spLocks noChangeArrowheads="1"/>
        </xdr:cNvSpPr>
      </xdr:nvSpPr>
      <xdr:spPr bwMode="auto">
        <a:xfrm>
          <a:off x="5381625" y="9039225"/>
          <a:ext cx="5619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はしか</a:t>
          </a:r>
        </a:p>
      </xdr:txBody>
    </xdr:sp>
    <xdr:clientData/>
  </xdr:twoCellAnchor>
  <xdr:twoCellAnchor>
    <xdr:from>
      <xdr:col>8</xdr:col>
      <xdr:colOff>190500</xdr:colOff>
      <xdr:row>37</xdr:row>
      <xdr:rowOff>123825</xdr:rowOff>
    </xdr:from>
    <xdr:to>
      <xdr:col>9</xdr:col>
      <xdr:colOff>342900</xdr:colOff>
      <xdr:row>38</xdr:row>
      <xdr:rowOff>152400</xdr:rowOff>
    </xdr:to>
    <xdr:sp macro="" textlink="">
      <xdr:nvSpPr>
        <xdr:cNvPr id="5199" name="Text Box 79" descr="10%"/>
        <xdr:cNvSpPr txBox="1">
          <a:spLocks noChangeArrowheads="1"/>
        </xdr:cNvSpPr>
      </xdr:nvSpPr>
      <xdr:spPr bwMode="auto">
        <a:xfrm>
          <a:off x="5495925" y="6943725"/>
          <a:ext cx="847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小児用肺炎</a:t>
          </a:r>
        </a:p>
      </xdr:txBody>
    </xdr:sp>
    <xdr:clientData/>
  </xdr:twoCellAnchor>
  <xdr:twoCellAnchor>
    <xdr:from>
      <xdr:col>5</xdr:col>
      <xdr:colOff>419100</xdr:colOff>
      <xdr:row>1</xdr:row>
      <xdr:rowOff>66675</xdr:rowOff>
    </xdr:from>
    <xdr:to>
      <xdr:col>7</xdr:col>
      <xdr:colOff>38100</xdr:colOff>
      <xdr:row>3</xdr:row>
      <xdr:rowOff>133350</xdr:rowOff>
    </xdr:to>
    <xdr:grpSp>
      <xdr:nvGrpSpPr>
        <xdr:cNvPr id="5207" name="Group 87"/>
        <xdr:cNvGrpSpPr>
          <a:grpSpLocks/>
        </xdr:cNvGrpSpPr>
      </xdr:nvGrpSpPr>
      <xdr:grpSpPr bwMode="auto">
        <a:xfrm>
          <a:off x="3667125" y="247650"/>
          <a:ext cx="990600" cy="428625"/>
          <a:chOff x="403" y="84"/>
          <a:chExt cx="104" cy="45"/>
        </a:xfrm>
      </xdr:grpSpPr>
      <xdr:sp macro="" textlink="">
        <xdr:nvSpPr>
          <xdr:cNvPr id="5201" name="Rectangle 81" descr="右上がり対角線"/>
          <xdr:cNvSpPr>
            <a:spLocks noChangeArrowheads="1"/>
          </xdr:cNvSpPr>
        </xdr:nvSpPr>
        <xdr:spPr bwMode="auto">
          <a:xfrm>
            <a:off x="403" y="86"/>
            <a:ext cx="38" cy="17"/>
          </a:xfrm>
          <a:prstGeom prst="rect">
            <a:avLst/>
          </a:prstGeom>
          <a:pattFill prst="ltUpDiag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5202" name="Rectangle 82"/>
          <xdr:cNvSpPr>
            <a:spLocks noChangeArrowheads="1"/>
          </xdr:cNvSpPr>
        </xdr:nvSpPr>
        <xdr:spPr bwMode="auto">
          <a:xfrm>
            <a:off x="403" y="109"/>
            <a:ext cx="3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5203" name="Text Box 83"/>
          <xdr:cNvSpPr txBox="1">
            <a:spLocks noChangeArrowheads="1"/>
          </xdr:cNvSpPr>
        </xdr:nvSpPr>
        <xdr:spPr bwMode="auto">
          <a:xfrm>
            <a:off x="448" y="84"/>
            <a:ext cx="59" cy="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ご　み</a:t>
            </a:r>
          </a:p>
        </xdr:txBody>
      </xdr:sp>
      <xdr:sp macro="" textlink="">
        <xdr:nvSpPr>
          <xdr:cNvPr id="5204" name="Text Box 84"/>
          <xdr:cNvSpPr txBox="1">
            <a:spLocks noChangeArrowheads="1"/>
          </xdr:cNvSpPr>
        </xdr:nvSpPr>
        <xdr:spPr bwMode="auto">
          <a:xfrm>
            <a:off x="448" y="109"/>
            <a:ext cx="59" cy="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し　尿</a:t>
            </a:r>
          </a:p>
        </xdr:txBody>
      </xdr:sp>
    </xdr:grpSp>
    <xdr:clientData/>
  </xdr:twoCellAnchor>
  <xdr:twoCellAnchor>
    <xdr:from>
      <xdr:col>3</xdr:col>
      <xdr:colOff>542925</xdr:colOff>
      <xdr:row>30</xdr:row>
      <xdr:rowOff>111479</xdr:rowOff>
    </xdr:from>
    <xdr:to>
      <xdr:col>5</xdr:col>
      <xdr:colOff>57150</xdr:colOff>
      <xdr:row>41</xdr:row>
      <xdr:rowOff>133348</xdr:rowOff>
    </xdr:to>
    <xdr:grpSp>
      <xdr:nvGrpSpPr>
        <xdr:cNvPr id="5212" name="Group 92"/>
        <xdr:cNvGrpSpPr>
          <a:grpSpLocks/>
        </xdr:cNvGrpSpPr>
      </xdr:nvGrpSpPr>
      <xdr:grpSpPr bwMode="auto">
        <a:xfrm>
          <a:off x="2600325" y="5664554"/>
          <a:ext cx="704850" cy="2012594"/>
          <a:chOff x="270" y="631"/>
          <a:chExt cx="74" cy="213"/>
        </a:xfrm>
      </xdr:grpSpPr>
      <xdr:grpSp>
        <xdr:nvGrpSpPr>
          <xdr:cNvPr id="5184" name="Group 64"/>
          <xdr:cNvGrpSpPr>
            <a:grpSpLocks/>
          </xdr:cNvGrpSpPr>
        </xdr:nvGrpSpPr>
        <xdr:grpSpPr bwMode="auto">
          <a:xfrm>
            <a:off x="270" y="667"/>
            <a:ext cx="74" cy="34"/>
            <a:chOff x="306" y="800"/>
            <a:chExt cx="74" cy="34"/>
          </a:xfrm>
        </xdr:grpSpPr>
        <xdr:sp macro="" textlink="">
          <xdr:nvSpPr>
            <xdr:cNvPr id="5162" name="Rectangle 42"/>
            <xdr:cNvSpPr>
              <a:spLocks noChangeArrowheads="1"/>
            </xdr:cNvSpPr>
          </xdr:nvSpPr>
          <xdr:spPr bwMode="auto">
            <a:xfrm>
              <a:off x="306" y="800"/>
              <a:ext cx="25" cy="2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5169" name="Text Box 49" descr="10%"/>
            <xdr:cNvSpPr txBox="1">
              <a:spLocks noChangeArrowheads="1"/>
            </xdr:cNvSpPr>
          </xdr:nvSpPr>
          <xdr:spPr bwMode="auto">
            <a:xfrm>
              <a:off x="331" y="800"/>
              <a:ext cx="49" cy="3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不慮の　　　事故</a:t>
              </a:r>
            </a:p>
          </xdr:txBody>
        </xdr:sp>
      </xdr:grpSp>
      <xdr:grpSp>
        <xdr:nvGrpSpPr>
          <xdr:cNvPr id="5185" name="Group 65"/>
          <xdr:cNvGrpSpPr>
            <a:grpSpLocks/>
          </xdr:cNvGrpSpPr>
        </xdr:nvGrpSpPr>
        <xdr:grpSpPr bwMode="auto">
          <a:xfrm>
            <a:off x="270" y="701"/>
            <a:ext cx="74" cy="37"/>
            <a:chOff x="306" y="831"/>
            <a:chExt cx="74" cy="37"/>
          </a:xfrm>
        </xdr:grpSpPr>
        <xdr:sp macro="" textlink="">
          <xdr:nvSpPr>
            <xdr:cNvPr id="5163" name="Rectangle 43" descr="右下がり対角線"/>
            <xdr:cNvSpPr>
              <a:spLocks noChangeArrowheads="1"/>
            </xdr:cNvSpPr>
          </xdr:nvSpPr>
          <xdr:spPr bwMode="auto">
            <a:xfrm>
              <a:off x="306" y="834"/>
              <a:ext cx="25" cy="28"/>
            </a:xfrm>
            <a:prstGeom prst="rect">
              <a:avLst/>
            </a:prstGeom>
            <a:pattFill prst="ltDnDiag">
              <a:fgClr>
                <a:srgbClr val="000000"/>
              </a:fgClr>
              <a:bgClr>
                <a:srgbClr val="FFFFFF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5170" name="Text Box 50" descr="10%"/>
            <xdr:cNvSpPr txBox="1">
              <a:spLocks noChangeArrowheads="1"/>
            </xdr:cNvSpPr>
          </xdr:nvSpPr>
          <xdr:spPr bwMode="auto">
            <a:xfrm>
              <a:off x="331" y="831"/>
              <a:ext cx="49" cy="3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呼吸器系の疾患</a:t>
              </a:r>
              <a:endParaRPr lang="en-US" altLang="ja-JP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endParaRPr>
            </a:p>
          </xdr:txBody>
        </xdr:sp>
      </xdr:grpSp>
      <xdr:grpSp>
        <xdr:nvGrpSpPr>
          <xdr:cNvPr id="5186" name="Group 66"/>
          <xdr:cNvGrpSpPr>
            <a:grpSpLocks/>
          </xdr:cNvGrpSpPr>
        </xdr:nvGrpSpPr>
        <xdr:grpSpPr bwMode="auto">
          <a:xfrm>
            <a:off x="270" y="742"/>
            <a:ext cx="74" cy="33"/>
            <a:chOff x="306" y="870"/>
            <a:chExt cx="74" cy="33"/>
          </a:xfrm>
        </xdr:grpSpPr>
        <xdr:sp macro="" textlink="">
          <xdr:nvSpPr>
            <xdr:cNvPr id="5164" name="Rectangle 44" descr="横線"/>
            <xdr:cNvSpPr>
              <a:spLocks noChangeArrowheads="1"/>
            </xdr:cNvSpPr>
          </xdr:nvSpPr>
          <xdr:spPr bwMode="auto">
            <a:xfrm>
              <a:off x="306" y="870"/>
              <a:ext cx="25" cy="28"/>
            </a:xfrm>
            <a:prstGeom prst="rect">
              <a:avLst/>
            </a:prstGeom>
            <a:pattFill prst="ltHorz">
              <a:fgClr>
                <a:srgbClr val="000000"/>
              </a:fgClr>
              <a:bgClr>
                <a:srgbClr val="FFFFFF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5175" name="Text Box 55" descr="10%"/>
            <xdr:cNvSpPr txBox="1">
              <a:spLocks noChangeArrowheads="1"/>
            </xdr:cNvSpPr>
          </xdr:nvSpPr>
          <xdr:spPr bwMode="auto">
            <a:xfrm>
              <a:off x="331" y="870"/>
              <a:ext cx="49" cy="3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脳血管　疾患</a:t>
              </a:r>
            </a:p>
          </xdr:txBody>
        </xdr:sp>
      </xdr:grpSp>
      <xdr:grpSp>
        <xdr:nvGrpSpPr>
          <xdr:cNvPr id="5211" name="Group 91"/>
          <xdr:cNvGrpSpPr>
            <a:grpSpLocks/>
          </xdr:cNvGrpSpPr>
        </xdr:nvGrpSpPr>
        <xdr:grpSpPr bwMode="auto">
          <a:xfrm>
            <a:off x="270" y="779"/>
            <a:ext cx="74" cy="28"/>
            <a:chOff x="270" y="779"/>
            <a:chExt cx="74" cy="28"/>
          </a:xfrm>
        </xdr:grpSpPr>
        <xdr:sp macro="" textlink="">
          <xdr:nvSpPr>
            <xdr:cNvPr id="5165" name="Rectangle 45" descr="右上がり対角線"/>
            <xdr:cNvSpPr>
              <a:spLocks noChangeArrowheads="1"/>
            </xdr:cNvSpPr>
          </xdr:nvSpPr>
          <xdr:spPr bwMode="auto">
            <a:xfrm>
              <a:off x="270" y="779"/>
              <a:ext cx="25" cy="28"/>
            </a:xfrm>
            <a:prstGeom prst="rect">
              <a:avLst/>
            </a:prstGeom>
            <a:pattFill prst="ltUpDiag">
              <a:fgClr>
                <a:srgbClr val="000000"/>
              </a:fgClr>
              <a:bgClr>
                <a:srgbClr val="FFFFFF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5177" name="Text Box 57" descr="10%"/>
            <xdr:cNvSpPr txBox="1">
              <a:spLocks noChangeArrowheads="1"/>
            </xdr:cNvSpPr>
          </xdr:nvSpPr>
          <xdr:spPr bwMode="auto">
            <a:xfrm>
              <a:off x="295" y="779"/>
              <a:ext cx="49" cy="2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　新生物</a:t>
              </a:r>
            </a:p>
          </xdr:txBody>
        </xdr:sp>
      </xdr:grpSp>
      <xdr:grpSp>
        <xdr:nvGrpSpPr>
          <xdr:cNvPr id="5188" name="Group 68"/>
          <xdr:cNvGrpSpPr>
            <a:grpSpLocks/>
          </xdr:cNvGrpSpPr>
        </xdr:nvGrpSpPr>
        <xdr:grpSpPr bwMode="auto">
          <a:xfrm>
            <a:off x="270" y="816"/>
            <a:ext cx="74" cy="28"/>
            <a:chOff x="308" y="941"/>
            <a:chExt cx="74" cy="28"/>
          </a:xfrm>
        </xdr:grpSpPr>
        <xdr:sp macro="" textlink="">
          <xdr:nvSpPr>
            <xdr:cNvPr id="5166" name="Rectangle 46" descr="市松模様 (大)"/>
            <xdr:cNvSpPr>
              <a:spLocks noChangeArrowheads="1"/>
            </xdr:cNvSpPr>
          </xdr:nvSpPr>
          <xdr:spPr bwMode="auto">
            <a:xfrm>
              <a:off x="308" y="941"/>
              <a:ext cx="25" cy="28"/>
            </a:xfrm>
            <a:prstGeom prst="rect">
              <a:avLst/>
            </a:prstGeom>
            <a:pattFill prst="lgCheck">
              <a:fgClr>
                <a:srgbClr val="000000"/>
              </a:fgClr>
              <a:bgClr>
                <a:srgbClr val="FFFFFF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5180" name="Text Box 60" descr="10%"/>
            <xdr:cNvSpPr txBox="1">
              <a:spLocks noChangeArrowheads="1"/>
            </xdr:cNvSpPr>
          </xdr:nvSpPr>
          <xdr:spPr bwMode="auto">
            <a:xfrm>
              <a:off x="333" y="941"/>
              <a:ext cx="49" cy="2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心疾患</a:t>
              </a:r>
            </a:p>
          </xdr:txBody>
        </xdr:sp>
      </xdr:grpSp>
      <xdr:sp macro="" textlink="">
        <xdr:nvSpPr>
          <xdr:cNvPr id="5209" name="Rectangle 89"/>
          <xdr:cNvSpPr>
            <a:spLocks noChangeArrowheads="1"/>
          </xdr:cNvSpPr>
        </xdr:nvSpPr>
        <xdr:spPr bwMode="auto">
          <a:xfrm>
            <a:off x="270" y="631"/>
            <a:ext cx="25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590550</xdr:colOff>
      <xdr:row>30</xdr:row>
      <xdr:rowOff>47625</xdr:rowOff>
    </xdr:from>
    <xdr:to>
      <xdr:col>7</xdr:col>
      <xdr:colOff>581025</xdr:colOff>
      <xdr:row>31</xdr:row>
      <xdr:rowOff>47625</xdr:rowOff>
    </xdr:to>
    <xdr:sp macro="" textlink="">
      <xdr:nvSpPr>
        <xdr:cNvPr id="5215" name="Text Box 95" descr="10%"/>
        <xdr:cNvSpPr txBox="1">
          <a:spLocks noChangeArrowheads="1"/>
        </xdr:cNvSpPr>
      </xdr:nvSpPr>
      <xdr:spPr bwMode="auto">
        <a:xfrm>
          <a:off x="4524375" y="5600700"/>
          <a:ext cx="676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ｲﾝﾌﾙｴﾝｻﾞ</a:t>
          </a:r>
        </a:p>
      </xdr:txBody>
    </xdr:sp>
    <xdr:clientData/>
  </xdr:twoCellAnchor>
  <xdr:twoCellAnchor>
    <xdr:from>
      <xdr:col>5</xdr:col>
      <xdr:colOff>438149</xdr:colOff>
      <xdr:row>43</xdr:row>
      <xdr:rowOff>133350</xdr:rowOff>
    </xdr:from>
    <xdr:to>
      <xdr:col>6</xdr:col>
      <xdr:colOff>0</xdr:colOff>
      <xdr:row>45</xdr:row>
      <xdr:rowOff>9526</xdr:rowOff>
    </xdr:to>
    <xdr:sp macro="" textlink="">
      <xdr:nvSpPr>
        <xdr:cNvPr id="5218" name="Rectangle 98"/>
        <xdr:cNvSpPr>
          <a:spLocks noChangeArrowheads="1"/>
        </xdr:cNvSpPr>
      </xdr:nvSpPr>
      <xdr:spPr bwMode="auto">
        <a:xfrm>
          <a:off x="3686174" y="8039100"/>
          <a:ext cx="247651" cy="238126"/>
        </a:xfrm>
        <a:prstGeom prst="rect">
          <a:avLst/>
        </a:prstGeom>
        <a:noFill/>
        <a:ln w="0">
          <a:solidFill>
            <a:srgbClr val="FFFFFF"/>
          </a:solidFill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MR</a:t>
          </a:r>
          <a:endParaRPr lang="en-US" altLang="ja-JP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95250</xdr:colOff>
      <xdr:row>23</xdr:row>
      <xdr:rowOff>176492</xdr:rowOff>
    </xdr:from>
    <xdr:to>
      <xdr:col>5</xdr:col>
      <xdr:colOff>381000</xdr:colOff>
      <xdr:row>24</xdr:row>
      <xdr:rowOff>155762</xdr:rowOff>
    </xdr:to>
    <xdr:sp macro="" textlink="">
      <xdr:nvSpPr>
        <xdr:cNvPr id="44" name="正方形/長方形 43"/>
        <xdr:cNvSpPr/>
      </xdr:nvSpPr>
      <xdr:spPr bwMode="auto">
        <a:xfrm>
          <a:off x="3343275" y="4462742"/>
          <a:ext cx="285750" cy="16024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平成</a:t>
          </a:r>
        </a:p>
      </xdr:txBody>
    </xdr:sp>
    <xdr:clientData/>
  </xdr:twoCellAnchor>
  <xdr:twoCellAnchor>
    <xdr:from>
      <xdr:col>0</xdr:col>
      <xdr:colOff>142875</xdr:colOff>
      <xdr:row>23</xdr:row>
      <xdr:rowOff>127187</xdr:rowOff>
    </xdr:from>
    <xdr:to>
      <xdr:col>0</xdr:col>
      <xdr:colOff>419100</xdr:colOff>
      <xdr:row>25</xdr:row>
      <xdr:rowOff>98612</xdr:rowOff>
    </xdr:to>
    <xdr:sp macro="" textlink="">
      <xdr:nvSpPr>
        <xdr:cNvPr id="45" name="正方形/長方形 44"/>
        <xdr:cNvSpPr/>
      </xdr:nvSpPr>
      <xdr:spPr bwMode="auto">
        <a:xfrm>
          <a:off x="142875" y="4374216"/>
          <a:ext cx="276225" cy="33001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平成</a:t>
          </a:r>
        </a:p>
      </xdr:txBody>
    </xdr:sp>
    <xdr:clientData/>
  </xdr:twoCellAnchor>
  <xdr:twoCellAnchor>
    <xdr:from>
      <xdr:col>0</xdr:col>
      <xdr:colOff>160244</xdr:colOff>
      <xdr:row>53</xdr:row>
      <xdr:rowOff>106456</xdr:rowOff>
    </xdr:from>
    <xdr:to>
      <xdr:col>0</xdr:col>
      <xdr:colOff>445994</xdr:colOff>
      <xdr:row>54</xdr:row>
      <xdr:rowOff>87406</xdr:rowOff>
    </xdr:to>
    <xdr:sp macro="" textlink="">
      <xdr:nvSpPr>
        <xdr:cNvPr id="46" name="正方形/長方形 45"/>
        <xdr:cNvSpPr/>
      </xdr:nvSpPr>
      <xdr:spPr bwMode="auto">
        <a:xfrm>
          <a:off x="160244" y="9732309"/>
          <a:ext cx="285750" cy="16024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平成</a:t>
          </a:r>
        </a:p>
      </xdr:txBody>
    </xdr:sp>
    <xdr:clientData/>
  </xdr:twoCellAnchor>
  <xdr:twoCellAnchor>
    <xdr:from>
      <xdr:col>5</xdr:col>
      <xdr:colOff>219075</xdr:colOff>
      <xdr:row>53</xdr:row>
      <xdr:rowOff>127187</xdr:rowOff>
    </xdr:from>
    <xdr:to>
      <xdr:col>5</xdr:col>
      <xdr:colOff>504825</xdr:colOff>
      <xdr:row>54</xdr:row>
      <xdr:rowOff>108137</xdr:rowOff>
    </xdr:to>
    <xdr:sp macro="" textlink="">
      <xdr:nvSpPr>
        <xdr:cNvPr id="47" name="正方形/長方形 46"/>
        <xdr:cNvSpPr/>
      </xdr:nvSpPr>
      <xdr:spPr bwMode="auto">
        <a:xfrm>
          <a:off x="3467100" y="9842687"/>
          <a:ext cx="285750" cy="1619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/>
            <a:t>平成</a:t>
          </a:r>
        </a:p>
      </xdr:txBody>
    </xdr:sp>
    <xdr:clientData/>
  </xdr:twoCellAnchor>
  <xdr:twoCellAnchor>
    <xdr:from>
      <xdr:col>3</xdr:col>
      <xdr:colOff>542925</xdr:colOff>
      <xdr:row>30</xdr:row>
      <xdr:rowOff>66675</xdr:rowOff>
    </xdr:from>
    <xdr:to>
      <xdr:col>4</xdr:col>
      <xdr:colOff>95250</xdr:colOff>
      <xdr:row>31</xdr:row>
      <xdr:rowOff>150267</xdr:rowOff>
    </xdr:to>
    <xdr:sp macro="" textlink="">
      <xdr:nvSpPr>
        <xdr:cNvPr id="48" name="Rectangle 43" descr="右下がり対角線"/>
        <xdr:cNvSpPr>
          <a:spLocks noChangeArrowheads="1"/>
        </xdr:cNvSpPr>
      </xdr:nvSpPr>
      <xdr:spPr bwMode="auto">
        <a:xfrm>
          <a:off x="2600325" y="5619750"/>
          <a:ext cx="238125" cy="264567"/>
        </a:xfrm>
        <a:prstGeom prst="rect">
          <a:avLst/>
        </a:prstGeom>
        <a:pattFill prst="ltDnDiag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30</xdr:row>
      <xdr:rowOff>57150</xdr:rowOff>
    </xdr:from>
    <xdr:to>
      <xdr:col>5</xdr:col>
      <xdr:colOff>47625</xdr:colOff>
      <xdr:row>32</xdr:row>
      <xdr:rowOff>16459</xdr:rowOff>
    </xdr:to>
    <xdr:sp macro="" textlink="">
      <xdr:nvSpPr>
        <xdr:cNvPr id="49" name="Text Box 49" descr="10%"/>
        <xdr:cNvSpPr txBox="1">
          <a:spLocks noChangeArrowheads="1"/>
        </xdr:cNvSpPr>
      </xdr:nvSpPr>
      <xdr:spPr bwMode="auto">
        <a:xfrm>
          <a:off x="2828925" y="5610225"/>
          <a:ext cx="466725" cy="3212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自殺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49</xdr:row>
      <xdr:rowOff>28575</xdr:rowOff>
    </xdr:from>
    <xdr:to>
      <xdr:col>1</xdr:col>
      <xdr:colOff>161925</xdr:colOff>
      <xdr:row>51</xdr:row>
      <xdr:rowOff>133350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47625" y="9420225"/>
          <a:ext cx="123825" cy="485775"/>
        </a:xfrm>
        <a:prstGeom prst="leftBrace">
          <a:avLst>
            <a:gd name="adj1" fmla="val 30658"/>
            <a:gd name="adj2" fmla="val 52111"/>
          </a:avLst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16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3105150"/>
          <a:ext cx="1771650" cy="361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609600</xdr:colOff>
      <xdr:row>6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25" y="419100"/>
          <a:ext cx="609600" cy="6762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26</xdr:row>
      <xdr:rowOff>28575</xdr:rowOff>
    </xdr:from>
    <xdr:to>
      <xdr:col>1</xdr:col>
      <xdr:colOff>142875</xdr:colOff>
      <xdr:row>35</xdr:row>
      <xdr:rowOff>95250</xdr:rowOff>
    </xdr:to>
    <xdr:sp macro="" textlink="">
      <xdr:nvSpPr>
        <xdr:cNvPr id="5" name="AutoShape 6"/>
        <xdr:cNvSpPr>
          <a:spLocks/>
        </xdr:cNvSpPr>
      </xdr:nvSpPr>
      <xdr:spPr bwMode="auto">
        <a:xfrm>
          <a:off x="28575" y="5019675"/>
          <a:ext cx="123825" cy="1781175"/>
        </a:xfrm>
        <a:prstGeom prst="leftBrace">
          <a:avLst>
            <a:gd name="adj1" fmla="val 84643"/>
            <a:gd name="adj2" fmla="val 52111"/>
          </a:avLst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38</xdr:row>
      <xdr:rowOff>28575</xdr:rowOff>
    </xdr:from>
    <xdr:to>
      <xdr:col>1</xdr:col>
      <xdr:colOff>95250</xdr:colOff>
      <xdr:row>40</xdr:row>
      <xdr:rowOff>0</xdr:rowOff>
    </xdr:to>
    <xdr:sp macro="" textlink="">
      <xdr:nvSpPr>
        <xdr:cNvPr id="6" name="AutoShape 7"/>
        <xdr:cNvSpPr>
          <a:spLocks/>
        </xdr:cNvSpPr>
      </xdr:nvSpPr>
      <xdr:spPr bwMode="auto">
        <a:xfrm>
          <a:off x="57150" y="7305675"/>
          <a:ext cx="47625" cy="371475"/>
        </a:xfrm>
        <a:prstGeom prst="leftBrace">
          <a:avLst>
            <a:gd name="adj1" fmla="val 68770"/>
            <a:gd name="adj2" fmla="val 52111"/>
          </a:avLst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9525</xdr:rowOff>
    </xdr:from>
    <xdr:to>
      <xdr:col>3</xdr:col>
      <xdr:colOff>0</xdr:colOff>
      <xdr:row>19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3086100"/>
          <a:ext cx="2514600" cy="3524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85725</xdr:colOff>
      <xdr:row>3</xdr:row>
      <xdr:rowOff>314325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0" y="371475"/>
          <a:ext cx="1762125" cy="3524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9525" y="400050"/>
          <a:ext cx="2295525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 flipV="1">
          <a:off x="0" y="438150"/>
          <a:ext cx="1000125" cy="8572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0" y="438150"/>
          <a:ext cx="1000125" cy="8572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13</xdr:col>
      <xdr:colOff>607219</xdr:colOff>
      <xdr:row>10</xdr:row>
      <xdr:rowOff>107157</xdr:rowOff>
    </xdr:from>
    <xdr:to>
      <xdr:col>18</xdr:col>
      <xdr:colOff>142875</xdr:colOff>
      <xdr:row>12</xdr:row>
      <xdr:rowOff>154782</xdr:rowOff>
    </xdr:to>
    <xdr:sp macro="" textlink="">
      <xdr:nvSpPr>
        <xdr:cNvPr id="4" name="テキスト ボックス 3"/>
        <xdr:cNvSpPr txBox="1"/>
      </xdr:nvSpPr>
      <xdr:spPr>
        <a:xfrm>
          <a:off x="7484269" y="3402807"/>
          <a:ext cx="2107406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 b="1"/>
            <a:t>慶原の数値は宮平へ含めた。（人数が少ないため、特定される可能性があるため）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657225"/>
          <a:ext cx="866775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4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361950"/>
          <a:ext cx="1571625" cy="5619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419100"/>
          <a:ext cx="1590675" cy="495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419100"/>
          <a:ext cx="1590675" cy="495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657225" y="361950"/>
          <a:ext cx="1314450" cy="7239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428625</xdr:colOff>
      <xdr:row>22</xdr:row>
      <xdr:rowOff>257175</xdr:rowOff>
    </xdr:from>
    <xdr:ext cx="76200" cy="219075"/>
    <xdr:sp macro="" textlink="">
      <xdr:nvSpPr>
        <xdr:cNvPr id="3" name="Text Box 2" descr="10%"/>
        <xdr:cNvSpPr txBox="1">
          <a:spLocks noChangeArrowheads="1"/>
        </xdr:cNvSpPr>
      </xdr:nvSpPr>
      <xdr:spPr bwMode="auto">
        <a:xfrm>
          <a:off x="3714750" y="4162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428625</xdr:colOff>
      <xdr:row>22</xdr:row>
      <xdr:rowOff>257175</xdr:rowOff>
    </xdr:from>
    <xdr:ext cx="76200" cy="219075"/>
    <xdr:sp macro="" textlink="">
      <xdr:nvSpPr>
        <xdr:cNvPr id="4" name="Text Box 2" descr="10%"/>
        <xdr:cNvSpPr txBox="1">
          <a:spLocks noChangeArrowheads="1"/>
        </xdr:cNvSpPr>
      </xdr:nvSpPr>
      <xdr:spPr bwMode="auto">
        <a:xfrm>
          <a:off x="2438400" y="10610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5</xdr:col>
      <xdr:colOff>9525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666750"/>
          <a:ext cx="1847850" cy="6381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pattFill prst="ltDnDiag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10">
          <a:fgClr>
            <a:srgbClr val="000000"/>
          </a:fgClr>
          <a:bgClr>
            <a:srgbClr val="FFFFFF"/>
          </a:bgClr>
        </a:patt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abSelected="1" zoomScaleNormal="100" zoomScaleSheetLayoutView="85" workbookViewId="0">
      <selection activeCell="F29" sqref="F29"/>
    </sheetView>
  </sheetViews>
  <sheetFormatPr defaultRowHeight="14.25"/>
  <cols>
    <col min="5" max="5" width="6.625" customWidth="1"/>
    <col min="9" max="9" width="9.125" customWidth="1"/>
    <col min="10" max="10" width="5.625" customWidth="1"/>
    <col min="11" max="13" width="7.625" style="5" customWidth="1"/>
    <col min="14" max="14" width="8.25" style="5" customWidth="1"/>
    <col min="15" max="19" width="7.625" style="5" customWidth="1"/>
    <col min="20" max="20" width="8.5" customWidth="1"/>
  </cols>
  <sheetData>
    <row r="1" spans="1:19">
      <c r="A1" t="s">
        <v>671</v>
      </c>
      <c r="F1" t="s">
        <v>672</v>
      </c>
      <c r="K1" s="24"/>
      <c r="L1" s="24">
        <v>22</v>
      </c>
      <c r="M1" s="24">
        <v>23</v>
      </c>
      <c r="N1" s="24">
        <v>24</v>
      </c>
      <c r="O1" s="24">
        <v>25</v>
      </c>
      <c r="P1" s="24">
        <v>26</v>
      </c>
      <c r="Q1" s="24">
        <v>27</v>
      </c>
      <c r="R1" s="24">
        <v>28</v>
      </c>
      <c r="S1" s="24">
        <v>29</v>
      </c>
    </row>
    <row r="2" spans="1:19">
      <c r="K2" s="35" t="s">
        <v>17</v>
      </c>
      <c r="L2" s="36">
        <v>5543</v>
      </c>
      <c r="M2" s="36">
        <v>5673</v>
      </c>
      <c r="N2" s="242">
        <v>5723</v>
      </c>
      <c r="O2" s="242">
        <v>5770</v>
      </c>
      <c r="P2" s="242">
        <v>5758</v>
      </c>
      <c r="Q2" s="198">
        <v>5585</v>
      </c>
      <c r="R2" s="198">
        <v>5438</v>
      </c>
      <c r="S2" s="198">
        <v>5289</v>
      </c>
    </row>
    <row r="3" spans="1:19">
      <c r="K3" s="35" t="s">
        <v>18</v>
      </c>
      <c r="L3" s="36">
        <v>2336</v>
      </c>
      <c r="M3" s="36">
        <v>2697</v>
      </c>
      <c r="N3" s="241">
        <v>2568</v>
      </c>
      <c r="O3" s="241">
        <v>2776</v>
      </c>
      <c r="P3" s="241">
        <v>2702</v>
      </c>
      <c r="Q3" s="37">
        <v>2681</v>
      </c>
      <c r="R3" s="37">
        <v>2389</v>
      </c>
      <c r="S3" s="37">
        <v>2231</v>
      </c>
    </row>
    <row r="4" spans="1:19">
      <c r="K4" s="24"/>
      <c r="L4" s="24">
        <v>22</v>
      </c>
      <c r="M4" s="24">
        <v>23</v>
      </c>
      <c r="N4" s="24">
        <v>24</v>
      </c>
      <c r="O4" s="24">
        <v>25</v>
      </c>
      <c r="P4" s="24">
        <v>26</v>
      </c>
      <c r="Q4" s="24">
        <v>27</v>
      </c>
      <c r="R4" s="24">
        <v>28</v>
      </c>
      <c r="S4" s="24">
        <v>29</v>
      </c>
    </row>
    <row r="5" spans="1:19" ht="14.25" customHeight="1">
      <c r="K5" s="35" t="s">
        <v>17</v>
      </c>
      <c r="L5" s="24">
        <f t="shared" ref="L5:S5" si="0">L2*0.001</f>
        <v>5.5430000000000001</v>
      </c>
      <c r="M5" s="24">
        <f t="shared" si="0"/>
        <v>5.673</v>
      </c>
      <c r="N5" s="24">
        <f t="shared" si="0"/>
        <v>5.7229999999999999</v>
      </c>
      <c r="O5" s="24">
        <f t="shared" si="0"/>
        <v>5.7700000000000005</v>
      </c>
      <c r="P5" s="24">
        <f t="shared" si="0"/>
        <v>5.758</v>
      </c>
      <c r="Q5" s="29">
        <f t="shared" si="0"/>
        <v>5.585</v>
      </c>
      <c r="R5" s="29">
        <f t="shared" si="0"/>
        <v>5.4379999999999997</v>
      </c>
      <c r="S5" s="29">
        <f t="shared" si="0"/>
        <v>5.2889999999999997</v>
      </c>
    </row>
    <row r="6" spans="1:19">
      <c r="K6" s="35" t="s">
        <v>18</v>
      </c>
      <c r="L6" s="24">
        <f>L3*0.001</f>
        <v>2.3359999999999999</v>
      </c>
      <c r="M6" s="24">
        <f t="shared" ref="M6:S6" si="1">M3*0.001</f>
        <v>2.6970000000000001</v>
      </c>
      <c r="N6" s="33">
        <f t="shared" si="1"/>
        <v>2.5680000000000001</v>
      </c>
      <c r="O6" s="33">
        <f t="shared" si="1"/>
        <v>2.7760000000000002</v>
      </c>
      <c r="P6" s="33">
        <f t="shared" si="1"/>
        <v>2.702</v>
      </c>
      <c r="Q6" s="34">
        <f t="shared" si="1"/>
        <v>2.681</v>
      </c>
      <c r="R6" s="34">
        <f t="shared" si="1"/>
        <v>2.3890000000000002</v>
      </c>
      <c r="S6" s="34">
        <f t="shared" si="1"/>
        <v>2.2309999999999999</v>
      </c>
    </row>
    <row r="7" spans="1:19" ht="24">
      <c r="K7" s="42" t="s">
        <v>22</v>
      </c>
      <c r="L7" s="43">
        <f t="shared" ref="L7:S7" si="2">L3/L2*100</f>
        <v>42.143243730831678</v>
      </c>
      <c r="M7" s="44">
        <f t="shared" si="2"/>
        <v>47.540983606557376</v>
      </c>
      <c r="N7" s="45">
        <f t="shared" si="2"/>
        <v>44.871570854446965</v>
      </c>
      <c r="O7" s="45">
        <f t="shared" si="2"/>
        <v>48.110918544194107</v>
      </c>
      <c r="P7" s="45">
        <f t="shared" si="2"/>
        <v>46.926015977770057</v>
      </c>
      <c r="Q7" s="46">
        <f t="shared" si="2"/>
        <v>48.003581020590872</v>
      </c>
      <c r="R7" s="47">
        <f t="shared" si="2"/>
        <v>43.931592497241631</v>
      </c>
      <c r="S7" s="46">
        <f t="shared" si="2"/>
        <v>42.18188693514842</v>
      </c>
    </row>
    <row r="10" spans="1:19">
      <c r="L10" s="6"/>
      <c r="M10" s="6"/>
      <c r="N10" s="6"/>
      <c r="O10" s="6"/>
      <c r="P10" s="6"/>
      <c r="Q10" s="6"/>
      <c r="R10" s="6"/>
      <c r="S10" s="6"/>
    </row>
    <row r="11" spans="1:19">
      <c r="L11" s="3"/>
      <c r="M11" s="3"/>
      <c r="N11" s="3"/>
      <c r="O11" s="3"/>
      <c r="P11" s="3"/>
      <c r="Q11" s="3"/>
      <c r="R11" s="3"/>
      <c r="S11" s="3"/>
    </row>
    <row r="12" spans="1:19">
      <c r="K12" s="27"/>
      <c r="L12" s="24">
        <v>22</v>
      </c>
      <c r="M12" s="24">
        <v>23</v>
      </c>
      <c r="N12" s="24">
        <v>24</v>
      </c>
      <c r="O12" s="24">
        <v>25</v>
      </c>
      <c r="P12" s="24">
        <v>26</v>
      </c>
      <c r="Q12" s="24">
        <v>27</v>
      </c>
      <c r="R12" s="24">
        <v>28</v>
      </c>
      <c r="S12" s="25">
        <v>29</v>
      </c>
    </row>
    <row r="13" spans="1:19">
      <c r="K13" s="28" t="s">
        <v>23</v>
      </c>
      <c r="L13" s="24">
        <v>23.834800000000001</v>
      </c>
      <c r="M13" s="24">
        <v>23.322800000000001</v>
      </c>
      <c r="N13" s="31">
        <v>21.859000000000002</v>
      </c>
      <c r="O13" s="31">
        <v>20.693000000000001</v>
      </c>
      <c r="P13" s="31">
        <v>21.33</v>
      </c>
      <c r="Q13" s="29">
        <v>16.420000000000002</v>
      </c>
      <c r="R13" s="29">
        <v>20.78</v>
      </c>
      <c r="S13" s="29">
        <v>31.09</v>
      </c>
    </row>
    <row r="14" spans="1:19">
      <c r="K14" s="26" t="s">
        <v>24</v>
      </c>
      <c r="L14" s="38">
        <v>2.9630000000000001</v>
      </c>
      <c r="M14" s="38">
        <v>2.9845999999999999</v>
      </c>
      <c r="N14" s="249">
        <v>3.0251999999999999</v>
      </c>
      <c r="O14" s="249">
        <v>3.0889000000000002</v>
      </c>
      <c r="P14" s="249">
        <v>3.0386000000000002</v>
      </c>
      <c r="Q14" s="39">
        <v>4.7285000000000004</v>
      </c>
      <c r="R14" s="39">
        <v>2.7301000000000002</v>
      </c>
      <c r="S14" s="39">
        <v>3.6337000000000002</v>
      </c>
    </row>
    <row r="28" spans="1:18">
      <c r="A28" t="s">
        <v>673</v>
      </c>
      <c r="F28" t="s">
        <v>674</v>
      </c>
    </row>
    <row r="29" spans="1:18">
      <c r="K29" s="573"/>
      <c r="L29" s="573"/>
      <c r="M29" s="24">
        <v>23</v>
      </c>
      <c r="N29" s="24">
        <v>24</v>
      </c>
      <c r="O29" s="24">
        <v>25</v>
      </c>
      <c r="P29" s="24">
        <v>26</v>
      </c>
      <c r="Q29" s="24">
        <v>27</v>
      </c>
      <c r="R29" s="24">
        <v>28</v>
      </c>
    </row>
    <row r="30" spans="1:18">
      <c r="K30" s="577" t="s">
        <v>25</v>
      </c>
      <c r="L30" s="578"/>
      <c r="M30" s="31">
        <v>27</v>
      </c>
      <c r="N30" s="31">
        <v>22</v>
      </c>
      <c r="O30" s="31">
        <v>18</v>
      </c>
      <c r="P30" s="31">
        <v>29</v>
      </c>
      <c r="Q30" s="29">
        <v>32</v>
      </c>
      <c r="R30" s="29">
        <v>34</v>
      </c>
    </row>
    <row r="31" spans="1:18">
      <c r="K31" s="579" t="s">
        <v>94</v>
      </c>
      <c r="L31" s="579"/>
      <c r="M31" s="31">
        <v>61</v>
      </c>
      <c r="N31" s="31">
        <v>59</v>
      </c>
      <c r="O31" s="31">
        <v>47</v>
      </c>
      <c r="P31" s="31">
        <v>67</v>
      </c>
      <c r="Q31" s="29">
        <v>60</v>
      </c>
      <c r="R31" s="29">
        <v>60</v>
      </c>
    </row>
    <row r="32" spans="1:18">
      <c r="K32" s="579" t="s">
        <v>26</v>
      </c>
      <c r="L32" s="579"/>
      <c r="M32" s="31">
        <v>20</v>
      </c>
      <c r="N32" s="31">
        <v>9</v>
      </c>
      <c r="O32" s="31">
        <v>14</v>
      </c>
      <c r="P32" s="31">
        <v>13</v>
      </c>
      <c r="Q32" s="29">
        <v>23</v>
      </c>
      <c r="R32" s="29">
        <v>13</v>
      </c>
    </row>
    <row r="33" spans="11:20">
      <c r="K33" s="579" t="s">
        <v>95</v>
      </c>
      <c r="L33" s="579"/>
      <c r="M33" s="31">
        <v>33</v>
      </c>
      <c r="N33" s="31">
        <v>30</v>
      </c>
      <c r="O33" s="31">
        <v>29</v>
      </c>
      <c r="P33" s="31">
        <v>49</v>
      </c>
      <c r="Q33" s="29">
        <v>23</v>
      </c>
      <c r="R33" s="29">
        <v>48</v>
      </c>
    </row>
    <row r="34" spans="11:20">
      <c r="K34" s="579" t="s">
        <v>27</v>
      </c>
      <c r="L34" s="579"/>
      <c r="M34" s="31">
        <v>4</v>
      </c>
      <c r="N34" s="31">
        <v>5</v>
      </c>
      <c r="O34" s="31">
        <v>7</v>
      </c>
      <c r="P34" s="31">
        <v>10</v>
      </c>
      <c r="Q34" s="29">
        <v>11</v>
      </c>
      <c r="R34" s="29">
        <v>8</v>
      </c>
    </row>
    <row r="35" spans="11:20">
      <c r="K35" s="579" t="s">
        <v>166</v>
      </c>
      <c r="L35" s="579"/>
      <c r="M35" s="31">
        <v>8</v>
      </c>
      <c r="N35" s="31">
        <v>9</v>
      </c>
      <c r="O35" s="31">
        <v>5</v>
      </c>
      <c r="P35" s="31">
        <v>8</v>
      </c>
      <c r="Q35" s="29">
        <v>4</v>
      </c>
      <c r="R35" s="29">
        <v>7</v>
      </c>
    </row>
    <row r="36" spans="11:20">
      <c r="K36" s="574"/>
      <c r="L36" s="574"/>
      <c r="M36" s="48"/>
      <c r="N36" s="48"/>
      <c r="O36" s="48"/>
      <c r="P36" s="48"/>
      <c r="Q36" s="48"/>
      <c r="R36" s="48"/>
    </row>
    <row r="38" spans="11:20">
      <c r="M38" s="30"/>
      <c r="N38" s="30"/>
    </row>
    <row r="39" spans="11:20">
      <c r="K39" s="573"/>
      <c r="L39" s="573"/>
      <c r="M39" s="24">
        <v>22</v>
      </c>
      <c r="N39" s="24">
        <v>23</v>
      </c>
      <c r="O39" s="24">
        <v>24</v>
      </c>
      <c r="P39" s="24">
        <v>25</v>
      </c>
      <c r="Q39" s="32">
        <v>26</v>
      </c>
      <c r="R39" s="24">
        <v>27</v>
      </c>
      <c r="S39" s="32">
        <v>28</v>
      </c>
      <c r="T39" s="24">
        <v>29</v>
      </c>
    </row>
    <row r="40" spans="11:20">
      <c r="K40" s="575" t="s">
        <v>29</v>
      </c>
      <c r="L40" s="575"/>
      <c r="M40" s="40">
        <v>0.504</v>
      </c>
      <c r="N40" s="40">
        <v>0.41299999999999998</v>
      </c>
      <c r="O40" s="250">
        <v>0.184</v>
      </c>
      <c r="P40" s="250"/>
      <c r="Q40" s="250"/>
      <c r="R40" s="41"/>
      <c r="S40" s="41"/>
      <c r="T40" s="41"/>
    </row>
    <row r="41" spans="11:20">
      <c r="K41" s="575" t="s">
        <v>31</v>
      </c>
      <c r="L41" s="575"/>
      <c r="M41" s="40">
        <v>2.3860000000000001</v>
      </c>
      <c r="N41" s="40">
        <v>2.5350000000000001</v>
      </c>
      <c r="O41" s="250">
        <v>2.2080000000000002</v>
      </c>
      <c r="P41" s="250">
        <v>0.875</v>
      </c>
      <c r="Q41" s="250">
        <v>0.5</v>
      </c>
      <c r="R41" s="41">
        <v>0.32800000000000001</v>
      </c>
      <c r="S41" s="41">
        <v>0.27200000000000002</v>
      </c>
      <c r="T41" s="41">
        <v>0.247</v>
      </c>
    </row>
    <row r="42" spans="11:20">
      <c r="K42" s="576" t="s">
        <v>30</v>
      </c>
      <c r="L42" s="576"/>
      <c r="M42" s="40">
        <v>0</v>
      </c>
      <c r="N42" s="40">
        <v>0</v>
      </c>
      <c r="O42" s="250">
        <v>0.54600000000000004</v>
      </c>
      <c r="P42" s="250">
        <v>0.438</v>
      </c>
      <c r="Q42" s="250">
        <v>0.50700000000000001</v>
      </c>
      <c r="R42" s="41">
        <v>0.53100000000000003</v>
      </c>
      <c r="S42" s="41">
        <v>0.505</v>
      </c>
      <c r="T42" s="41">
        <v>0.60199999999999998</v>
      </c>
    </row>
    <row r="43" spans="11:20">
      <c r="K43" s="571" t="s">
        <v>167</v>
      </c>
      <c r="L43" s="571"/>
      <c r="M43" s="40" t="s">
        <v>168</v>
      </c>
      <c r="N43" s="40" t="s">
        <v>168</v>
      </c>
      <c r="O43" s="250" t="s">
        <v>159</v>
      </c>
      <c r="P43" s="250">
        <v>2.1030000000000002</v>
      </c>
      <c r="Q43" s="250">
        <v>2.2919999999999998</v>
      </c>
      <c r="R43" s="41">
        <v>2.149</v>
      </c>
      <c r="S43" s="41">
        <v>2.3639999999999999</v>
      </c>
      <c r="T43" s="41">
        <v>2.399</v>
      </c>
    </row>
    <row r="44" spans="11:20">
      <c r="K44" s="571" t="s">
        <v>169</v>
      </c>
      <c r="L44" s="571"/>
      <c r="M44" s="40">
        <v>3.2679999999999998</v>
      </c>
      <c r="N44" s="40">
        <v>3.2080000000000002</v>
      </c>
      <c r="O44" s="250">
        <v>3.1579999999999999</v>
      </c>
      <c r="P44" s="250">
        <v>3.617</v>
      </c>
      <c r="Q44" s="250">
        <v>3.4550000000000001</v>
      </c>
      <c r="R44" s="41">
        <v>2.367</v>
      </c>
      <c r="S44" s="41">
        <v>3.7589999999999999</v>
      </c>
      <c r="T44" s="41">
        <v>3.706</v>
      </c>
    </row>
    <row r="45" spans="11:20" ht="14.25" customHeight="1">
      <c r="K45" s="571" t="s">
        <v>32</v>
      </c>
      <c r="L45" s="571"/>
      <c r="M45" s="40">
        <v>0.86099999999999999</v>
      </c>
      <c r="N45" s="40">
        <v>1.7809999999999999</v>
      </c>
      <c r="O45" s="250">
        <v>1.448</v>
      </c>
      <c r="P45" s="250">
        <v>0.78600000000000003</v>
      </c>
      <c r="Q45" s="250">
        <v>0.78600000000000003</v>
      </c>
      <c r="R45" s="41">
        <v>1.4550000000000001</v>
      </c>
      <c r="S45" s="41">
        <v>1.6950000000000001</v>
      </c>
      <c r="T45" s="41">
        <v>1.583</v>
      </c>
    </row>
    <row r="46" spans="11:20">
      <c r="K46" s="572" t="s">
        <v>106</v>
      </c>
      <c r="L46" s="572"/>
      <c r="M46" s="40">
        <v>1.411</v>
      </c>
      <c r="N46" s="40">
        <v>1.345</v>
      </c>
      <c r="O46" s="250">
        <v>1.327</v>
      </c>
      <c r="P46" s="250">
        <v>0.93899999999999995</v>
      </c>
      <c r="Q46" s="250">
        <v>0.92</v>
      </c>
      <c r="R46" s="41">
        <v>0.88500000000000001</v>
      </c>
      <c r="S46" s="41">
        <v>1.0389999999999999</v>
      </c>
      <c r="T46" s="41">
        <v>1.0289999999999999</v>
      </c>
    </row>
    <row r="47" spans="11:20">
      <c r="R47" s="15"/>
      <c r="S47" s="15"/>
      <c r="T47" s="15"/>
    </row>
    <row r="48" spans="11:20" ht="14.25" customHeight="1">
      <c r="K48" s="1"/>
      <c r="M48" s="15"/>
      <c r="N48" s="15"/>
      <c r="O48" s="15"/>
      <c r="P48" s="15"/>
      <c r="Q48" s="15"/>
      <c r="R48" s="14"/>
      <c r="S48" s="14"/>
      <c r="T48" s="14"/>
    </row>
    <row r="49" spans="10:20">
      <c r="K49" s="1"/>
      <c r="M49" s="14"/>
      <c r="N49" s="14"/>
      <c r="O49" s="14"/>
      <c r="P49" s="14"/>
      <c r="Q49" s="14"/>
      <c r="R49" s="15"/>
      <c r="S49" s="15"/>
      <c r="T49" s="15"/>
    </row>
    <row r="50" spans="10:20">
      <c r="K50" s="12"/>
      <c r="M50" s="15"/>
      <c r="N50" s="15"/>
      <c r="O50" s="15"/>
      <c r="P50" s="15"/>
      <c r="Q50" s="15"/>
      <c r="R50" s="15"/>
      <c r="S50" s="15"/>
      <c r="T50" s="15"/>
    </row>
    <row r="51" spans="10:20">
      <c r="K51" s="11"/>
      <c r="M51" s="15"/>
      <c r="N51" s="15"/>
      <c r="O51" s="15"/>
      <c r="P51" s="15"/>
      <c r="Q51" s="15"/>
      <c r="R51" s="15"/>
      <c r="S51" s="15"/>
      <c r="T51" s="15"/>
    </row>
    <row r="52" spans="10:20">
      <c r="K52" s="11"/>
      <c r="M52" s="15"/>
      <c r="N52" s="15"/>
      <c r="O52" s="15"/>
      <c r="P52" s="15"/>
      <c r="Q52" s="15"/>
      <c r="R52" s="15"/>
      <c r="S52" s="15"/>
      <c r="T52" s="15"/>
    </row>
    <row r="53" spans="10:20">
      <c r="K53" s="11"/>
      <c r="M53" s="15"/>
      <c r="N53" s="15"/>
      <c r="O53" s="15"/>
      <c r="P53" s="15"/>
      <c r="Q53" s="15"/>
      <c r="R53" s="15"/>
      <c r="S53" s="15"/>
      <c r="T53" s="15"/>
    </row>
    <row r="54" spans="10:20">
      <c r="K54" s="13"/>
      <c r="L54" s="7"/>
      <c r="M54" s="15"/>
      <c r="N54" s="15"/>
      <c r="O54" s="15"/>
      <c r="P54" s="15"/>
      <c r="Q54" s="15"/>
      <c r="R54" s="15"/>
      <c r="S54" s="15"/>
      <c r="T54" s="15"/>
    </row>
    <row r="55" spans="10:20">
      <c r="L55" s="7"/>
      <c r="M55" s="15"/>
      <c r="N55" s="15"/>
      <c r="O55" s="15"/>
      <c r="P55" s="15"/>
      <c r="Q55" s="15"/>
      <c r="R55" s="15"/>
      <c r="S55" s="15"/>
      <c r="T55" s="15"/>
    </row>
    <row r="56" spans="10:20">
      <c r="J56" s="23" t="s">
        <v>170</v>
      </c>
      <c r="L56" s="7"/>
      <c r="M56" s="15"/>
      <c r="N56" s="15"/>
      <c r="O56" s="15"/>
      <c r="P56" s="15"/>
      <c r="Q56" s="15"/>
      <c r="R56" s="4"/>
      <c r="S56" s="4"/>
      <c r="T56" s="4"/>
    </row>
    <row r="57" spans="10:20">
      <c r="L57" s="9"/>
      <c r="M57" s="9"/>
      <c r="N57" s="2"/>
      <c r="O57" s="2"/>
      <c r="P57" s="2"/>
      <c r="Q57" s="2"/>
      <c r="R57" s="2"/>
      <c r="S57" s="2"/>
      <c r="T57" s="2"/>
    </row>
    <row r="58" spans="10:20" ht="14.25" customHeight="1">
      <c r="L58" s="10" ph="1"/>
    </row>
    <row r="59" spans="10:20">
      <c r="L59" s="7"/>
      <c r="M59" s="7"/>
      <c r="N59" s="2"/>
      <c r="O59" s="2"/>
      <c r="P59" s="2"/>
      <c r="Q59" s="2"/>
      <c r="R59" s="4"/>
      <c r="S59" s="4"/>
      <c r="T59" s="4"/>
    </row>
    <row r="60" spans="10:20">
      <c r="L60" s="7"/>
      <c r="N60" s="2"/>
      <c r="O60" s="2"/>
      <c r="P60" s="2"/>
      <c r="Q60" s="2"/>
      <c r="R60" s="2"/>
      <c r="S60" s="2"/>
      <c r="T60" s="2"/>
    </row>
    <row r="61" spans="10:20">
      <c r="L61" s="7"/>
      <c r="M61" s="7"/>
    </row>
    <row r="62" spans="10:20">
      <c r="L62" s="7"/>
      <c r="M62" s="7"/>
      <c r="N62" s="2"/>
      <c r="O62" s="2"/>
      <c r="P62" s="2"/>
      <c r="Q62" s="2"/>
      <c r="R62" s="4"/>
      <c r="S62" s="4"/>
      <c r="T62" s="4"/>
    </row>
    <row r="63" spans="10:20">
      <c r="L63" s="7"/>
      <c r="N63" s="2"/>
      <c r="O63" s="2"/>
      <c r="P63" s="2"/>
      <c r="Q63" s="2"/>
      <c r="R63" s="2"/>
      <c r="S63" s="2"/>
      <c r="T63" s="2"/>
    </row>
    <row r="64" spans="10:20">
      <c r="L64" s="7"/>
      <c r="M64" s="7"/>
      <c r="R64" s="2"/>
      <c r="S64" s="2"/>
      <c r="T64" s="2"/>
    </row>
    <row r="65" spans="11:20">
      <c r="L65" s="7"/>
      <c r="M65" s="7"/>
      <c r="N65" s="2"/>
      <c r="O65" s="2"/>
      <c r="P65" s="2"/>
      <c r="Q65" s="2"/>
      <c r="R65" s="2"/>
      <c r="S65" s="2"/>
      <c r="T65" s="2"/>
    </row>
    <row r="66" spans="11:20">
      <c r="L66" s="7"/>
    </row>
    <row r="67" spans="11:20">
      <c r="K67" s="7"/>
      <c r="L67" s="7"/>
      <c r="M67" s="8"/>
    </row>
    <row r="68" spans="11:20">
      <c r="K68" s="7"/>
      <c r="L68" s="7"/>
      <c r="M68" s="8"/>
    </row>
  </sheetData>
  <mergeCells count="16">
    <mergeCell ref="K29:L29"/>
    <mergeCell ref="K40:L40"/>
    <mergeCell ref="K41:L41"/>
    <mergeCell ref="K42:L42"/>
    <mergeCell ref="K43:L43"/>
    <mergeCell ref="K30:L30"/>
    <mergeCell ref="K31:L31"/>
    <mergeCell ref="K32:L32"/>
    <mergeCell ref="K33:L33"/>
    <mergeCell ref="K34:L34"/>
    <mergeCell ref="K35:L35"/>
    <mergeCell ref="K44:L44"/>
    <mergeCell ref="K45:L45"/>
    <mergeCell ref="K46:L46"/>
    <mergeCell ref="K39:L39"/>
    <mergeCell ref="K36:L36"/>
  </mergeCells>
  <phoneticPr fontId="8"/>
  <pageMargins left="0.59055118110236227" right="0.59055118110236227" top="0.59055118110236227" bottom="0.59055118110236227" header="0.31496062992125984" footer="0.31496062992125984"/>
  <pageSetup paperSize="9" scale="98" firstPageNumber="117" orientation="portrait" useFirstPageNumber="1" horizontalDpi="300" verticalDpi="300" r:id="rId1"/>
  <headerFooter alignWithMargins="0">
    <oddHeader>&amp;R&amp;10保健衛生</oddHeader>
    <oddFooter>&amp;C－&amp;P－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36"/>
  <sheetViews>
    <sheetView zoomScaleNormal="100" zoomScaleSheetLayoutView="100" workbookViewId="0">
      <selection activeCell="F29" sqref="F29"/>
    </sheetView>
  </sheetViews>
  <sheetFormatPr defaultColWidth="8.625" defaultRowHeight="21" customHeight="1"/>
  <cols>
    <col min="1" max="1" width="0.625" style="396" customWidth="1"/>
    <col min="2" max="3" width="6.5" style="396" customWidth="1"/>
    <col min="4" max="14" width="6.375" style="396" customWidth="1"/>
    <col min="15" max="16384" width="8.625" style="396"/>
  </cols>
  <sheetData>
    <row r="1" spans="2:59" ht="27" customHeight="1">
      <c r="B1" s="453" t="s">
        <v>139</v>
      </c>
    </row>
    <row r="2" spans="2:59" ht="11.25" customHeight="1">
      <c r="B2" s="453"/>
    </row>
    <row r="3" spans="2:59" ht="6" customHeight="1">
      <c r="B3" s="454"/>
      <c r="C3" s="538"/>
      <c r="D3" s="539"/>
      <c r="E3" s="539"/>
      <c r="F3" s="539"/>
      <c r="G3" s="539"/>
      <c r="H3" s="539"/>
      <c r="I3" s="539"/>
      <c r="J3" s="540"/>
      <c r="K3" s="541"/>
      <c r="L3" s="539"/>
      <c r="M3" s="538"/>
      <c r="N3" s="560"/>
      <c r="O3" s="542"/>
    </row>
    <row r="4" spans="2:59" ht="43.5" customHeight="1">
      <c r="B4" s="542" t="s">
        <v>370</v>
      </c>
      <c r="C4" s="543" t="s">
        <v>82</v>
      </c>
      <c r="D4" s="741" t="s">
        <v>667</v>
      </c>
      <c r="E4" s="741" t="s">
        <v>160</v>
      </c>
      <c r="F4" s="741" t="s">
        <v>369</v>
      </c>
      <c r="G4" s="741" t="s">
        <v>161</v>
      </c>
      <c r="H4" s="741" t="s">
        <v>162</v>
      </c>
      <c r="I4" s="741" t="s">
        <v>163</v>
      </c>
      <c r="J4" s="741" t="s">
        <v>164</v>
      </c>
      <c r="K4" s="741" t="s">
        <v>152</v>
      </c>
      <c r="L4" s="741" t="s">
        <v>165</v>
      </c>
      <c r="M4" s="741" t="s">
        <v>368</v>
      </c>
      <c r="N4" s="740" t="s">
        <v>367</v>
      </c>
      <c r="O4" s="542"/>
      <c r="BF4" s="457"/>
    </row>
    <row r="5" spans="2:59" ht="43.5" customHeight="1">
      <c r="B5" s="544" t="s">
        <v>83</v>
      </c>
      <c r="C5" s="545" t="s">
        <v>366</v>
      </c>
      <c r="D5" s="741"/>
      <c r="E5" s="741"/>
      <c r="F5" s="741"/>
      <c r="G5" s="741"/>
      <c r="H5" s="741"/>
      <c r="I5" s="741"/>
      <c r="J5" s="741"/>
      <c r="K5" s="741"/>
      <c r="L5" s="741"/>
      <c r="M5" s="741"/>
      <c r="N5" s="740"/>
      <c r="O5" s="546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68"/>
      <c r="AH5" s="368"/>
      <c r="AI5" s="368"/>
      <c r="AJ5" s="368"/>
      <c r="AK5" s="368"/>
      <c r="AL5" s="368"/>
      <c r="AM5" s="368"/>
      <c r="AN5" s="368"/>
      <c r="AO5" s="368"/>
      <c r="AP5" s="368"/>
      <c r="AQ5" s="368"/>
      <c r="AR5" s="368"/>
      <c r="AS5" s="368"/>
      <c r="AT5" s="368"/>
      <c r="AU5" s="368"/>
      <c r="AV5" s="368"/>
      <c r="AW5" s="368"/>
      <c r="AX5" s="368"/>
      <c r="AY5" s="368"/>
      <c r="AZ5" s="368"/>
      <c r="BA5" s="368"/>
      <c r="BB5" s="368"/>
      <c r="BC5" s="368"/>
      <c r="BD5" s="368"/>
      <c r="BE5" s="368"/>
      <c r="BF5" s="368"/>
    </row>
    <row r="6" spans="2:59" ht="6" customHeight="1">
      <c r="B6" s="547"/>
      <c r="C6" s="459"/>
      <c r="D6" s="548"/>
      <c r="E6" s="378"/>
      <c r="F6" s="378"/>
      <c r="G6" s="548"/>
      <c r="H6" s="66"/>
      <c r="I6" s="378"/>
      <c r="J6" s="386"/>
      <c r="K6" s="548"/>
      <c r="L6" s="378"/>
      <c r="M6" s="386"/>
      <c r="N6" s="537"/>
      <c r="O6" s="546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368"/>
      <c r="AJ6" s="368"/>
      <c r="AK6" s="368"/>
      <c r="AL6" s="368"/>
      <c r="AM6" s="368"/>
      <c r="AN6" s="368"/>
      <c r="AO6" s="368"/>
      <c r="AP6" s="368"/>
      <c r="AQ6" s="368"/>
      <c r="AR6" s="368"/>
      <c r="AS6" s="368"/>
      <c r="AT6" s="368"/>
      <c r="AU6" s="368"/>
      <c r="AV6" s="368"/>
      <c r="AW6" s="368"/>
      <c r="AX6" s="368"/>
      <c r="AY6" s="368"/>
      <c r="AZ6" s="368"/>
      <c r="BA6" s="368"/>
      <c r="BB6" s="368"/>
      <c r="BC6" s="368"/>
      <c r="BD6" s="368"/>
      <c r="BE6" s="368"/>
      <c r="BF6" s="368"/>
    </row>
    <row r="7" spans="2:59" ht="45" customHeight="1">
      <c r="B7" s="593" t="s">
        <v>79</v>
      </c>
      <c r="C7" s="266" t="s">
        <v>84</v>
      </c>
      <c r="D7" s="549">
        <v>493</v>
      </c>
      <c r="E7" s="49">
        <v>482</v>
      </c>
      <c r="F7" s="467">
        <v>524</v>
      </c>
      <c r="G7" s="549">
        <v>510</v>
      </c>
      <c r="H7" s="49">
        <v>495</v>
      </c>
      <c r="I7" s="50">
        <v>516</v>
      </c>
      <c r="J7" s="49">
        <v>554</v>
      </c>
      <c r="K7" s="50">
        <v>516</v>
      </c>
      <c r="L7" s="49">
        <v>543</v>
      </c>
      <c r="M7" s="49">
        <v>569</v>
      </c>
      <c r="N7" s="561">
        <v>596</v>
      </c>
      <c r="O7" s="550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464"/>
      <c r="AZ7" s="464"/>
      <c r="BA7" s="464"/>
      <c r="BB7" s="464"/>
      <c r="BC7" s="464"/>
      <c r="BD7" s="464"/>
      <c r="BE7" s="464"/>
      <c r="BF7" s="464"/>
      <c r="BG7" s="317"/>
    </row>
    <row r="8" spans="2:59" ht="45" customHeight="1">
      <c r="B8" s="593"/>
      <c r="C8" s="266" t="s">
        <v>85</v>
      </c>
      <c r="D8" s="52">
        <v>14.5</v>
      </c>
      <c r="E8" s="51">
        <v>14</v>
      </c>
      <c r="F8" s="551">
        <v>15.1</v>
      </c>
      <c r="G8" s="52">
        <v>14.5</v>
      </c>
      <c r="H8" s="51">
        <v>14</v>
      </c>
      <c r="I8" s="52">
        <v>14.5</v>
      </c>
      <c r="J8" s="51">
        <v>15.4</v>
      </c>
      <c r="K8" s="52">
        <v>14.1</v>
      </c>
      <c r="L8" s="51">
        <v>14.6</v>
      </c>
      <c r="M8" s="51">
        <v>15.2</v>
      </c>
      <c r="N8" s="562">
        <v>15.7</v>
      </c>
      <c r="O8" s="550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5"/>
      <c r="AP8" s="295"/>
      <c r="AQ8" s="295"/>
      <c r="AR8" s="295"/>
      <c r="AS8" s="295"/>
      <c r="AT8" s="295"/>
      <c r="AU8" s="295"/>
      <c r="AV8" s="295"/>
      <c r="AW8" s="295"/>
      <c r="AX8" s="295"/>
      <c r="AY8" s="464"/>
      <c r="AZ8" s="464"/>
      <c r="BA8" s="464"/>
      <c r="BB8" s="464"/>
      <c r="BC8" s="464"/>
      <c r="BD8" s="464"/>
      <c r="BE8" s="464"/>
      <c r="BF8" s="464"/>
    </row>
    <row r="9" spans="2:59" ht="45" customHeight="1">
      <c r="B9" s="593" t="s">
        <v>86</v>
      </c>
      <c r="C9" s="266" t="s">
        <v>84</v>
      </c>
      <c r="D9" s="50">
        <v>171</v>
      </c>
      <c r="E9" s="49">
        <v>162</v>
      </c>
      <c r="F9" s="467">
        <v>195</v>
      </c>
      <c r="G9" s="50">
        <v>201</v>
      </c>
      <c r="H9" s="49">
        <v>179</v>
      </c>
      <c r="I9" s="50">
        <v>210</v>
      </c>
      <c r="J9" s="49">
        <v>201</v>
      </c>
      <c r="K9" s="50">
        <v>170</v>
      </c>
      <c r="L9" s="49">
        <v>248</v>
      </c>
      <c r="M9" s="49">
        <v>202</v>
      </c>
      <c r="N9" s="561">
        <v>230</v>
      </c>
      <c r="O9" s="550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464"/>
      <c r="AZ9" s="464"/>
      <c r="BA9" s="464"/>
      <c r="BB9" s="464"/>
      <c r="BC9" s="464"/>
      <c r="BD9" s="464"/>
      <c r="BE9" s="464"/>
      <c r="BF9" s="464"/>
    </row>
    <row r="10" spans="2:59" ht="45" customHeight="1">
      <c r="B10" s="593"/>
      <c r="C10" s="266" t="s">
        <v>85</v>
      </c>
      <c r="D10" s="52">
        <v>5</v>
      </c>
      <c r="E10" s="51">
        <v>4.7</v>
      </c>
      <c r="F10" s="551">
        <v>5.6</v>
      </c>
      <c r="G10" s="52">
        <v>5.7</v>
      </c>
      <c r="H10" s="51">
        <v>5</v>
      </c>
      <c r="I10" s="52">
        <v>5.9</v>
      </c>
      <c r="J10" s="51">
        <v>5.6</v>
      </c>
      <c r="K10" s="52">
        <v>4.7</v>
      </c>
      <c r="L10" s="51">
        <v>6.7</v>
      </c>
      <c r="M10" s="51">
        <v>5.4</v>
      </c>
      <c r="N10" s="562">
        <v>6.1</v>
      </c>
      <c r="O10" s="550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95"/>
      <c r="AT10" s="295"/>
      <c r="AU10" s="295"/>
      <c r="AV10" s="295"/>
      <c r="AW10" s="295"/>
      <c r="AX10" s="295"/>
      <c r="AY10" s="464"/>
      <c r="AZ10" s="464"/>
      <c r="BA10" s="464"/>
      <c r="BB10" s="464"/>
      <c r="BC10" s="464"/>
      <c r="BD10" s="464"/>
      <c r="BE10" s="464"/>
      <c r="BF10" s="464"/>
    </row>
    <row r="11" spans="2:59" ht="45" customHeight="1">
      <c r="B11" s="593" t="s">
        <v>87</v>
      </c>
      <c r="C11" s="266" t="s">
        <v>84</v>
      </c>
      <c r="D11" s="50">
        <v>38</v>
      </c>
      <c r="E11" s="49">
        <v>62</v>
      </c>
      <c r="F11" s="467">
        <v>51</v>
      </c>
      <c r="G11" s="50">
        <v>60</v>
      </c>
      <c r="H11" s="49">
        <v>54</v>
      </c>
      <c r="I11" s="50">
        <v>46</v>
      </c>
      <c r="J11" s="49">
        <v>52</v>
      </c>
      <c r="K11" s="50">
        <v>62</v>
      </c>
      <c r="L11" s="49">
        <v>66</v>
      </c>
      <c r="M11" s="49">
        <v>50</v>
      </c>
      <c r="N11" s="561">
        <v>74</v>
      </c>
      <c r="O11" s="550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  <c r="AX11" s="295"/>
      <c r="AY11" s="464"/>
      <c r="AZ11" s="464"/>
      <c r="BA11" s="464"/>
      <c r="BB11" s="464"/>
      <c r="BC11" s="464"/>
      <c r="BD11" s="464"/>
      <c r="BE11" s="464"/>
      <c r="BF11" s="464"/>
    </row>
    <row r="12" spans="2:59" ht="45" customHeight="1">
      <c r="B12" s="593"/>
      <c r="C12" s="266" t="s">
        <v>85</v>
      </c>
      <c r="D12" s="52">
        <v>7.7</v>
      </c>
      <c r="E12" s="51">
        <v>12.9</v>
      </c>
      <c r="F12" s="551">
        <v>9.6999999999999993</v>
      </c>
      <c r="G12" s="52">
        <v>11.8</v>
      </c>
      <c r="H12" s="51">
        <v>10.9</v>
      </c>
      <c r="I12" s="52">
        <v>8.9</v>
      </c>
      <c r="J12" s="51">
        <v>9.4</v>
      </c>
      <c r="K12" s="52">
        <v>12</v>
      </c>
      <c r="L12" s="51">
        <v>12.2</v>
      </c>
      <c r="M12" s="51">
        <v>8.8000000000000007</v>
      </c>
      <c r="N12" s="562">
        <v>12.4</v>
      </c>
      <c r="O12" s="552"/>
      <c r="P12" s="162"/>
      <c r="BF12" s="167"/>
    </row>
    <row r="13" spans="2:59" ht="45" customHeight="1">
      <c r="B13" s="593" t="s">
        <v>80</v>
      </c>
      <c r="C13" s="266" t="s">
        <v>84</v>
      </c>
      <c r="D13" s="53">
        <v>1</v>
      </c>
      <c r="E13" s="53">
        <v>1</v>
      </c>
      <c r="F13" s="467">
        <v>1</v>
      </c>
      <c r="G13" s="54">
        <v>1</v>
      </c>
      <c r="H13" s="53">
        <v>1</v>
      </c>
      <c r="I13" s="50">
        <v>1</v>
      </c>
      <c r="J13" s="53">
        <v>1</v>
      </c>
      <c r="K13" s="54" t="s">
        <v>365</v>
      </c>
      <c r="L13" s="49">
        <v>1</v>
      </c>
      <c r="M13" s="53">
        <v>1</v>
      </c>
      <c r="N13" s="563" t="s">
        <v>365</v>
      </c>
      <c r="O13" s="552"/>
      <c r="P13" s="162"/>
      <c r="BF13" s="167"/>
    </row>
    <row r="14" spans="2:59" ht="45" customHeight="1">
      <c r="B14" s="593"/>
      <c r="C14" s="266" t="s">
        <v>85</v>
      </c>
      <c r="D14" s="53">
        <v>2</v>
      </c>
      <c r="E14" s="53">
        <v>2.1</v>
      </c>
      <c r="F14" s="551">
        <v>1.9</v>
      </c>
      <c r="G14" s="56">
        <v>2</v>
      </c>
      <c r="H14" s="55">
        <v>2</v>
      </c>
      <c r="I14" s="52">
        <v>1.9</v>
      </c>
      <c r="J14" s="55">
        <v>1.8</v>
      </c>
      <c r="K14" s="56" t="s">
        <v>365</v>
      </c>
      <c r="L14" s="51">
        <v>1.8</v>
      </c>
      <c r="M14" s="55">
        <v>1.8</v>
      </c>
      <c r="N14" s="564" t="s">
        <v>365</v>
      </c>
      <c r="O14" s="552"/>
      <c r="P14" s="162"/>
      <c r="BF14" s="167"/>
    </row>
    <row r="15" spans="2:59" ht="45" customHeight="1">
      <c r="B15" s="593" t="s">
        <v>88</v>
      </c>
      <c r="C15" s="266" t="s">
        <v>84</v>
      </c>
      <c r="D15" s="53">
        <v>1</v>
      </c>
      <c r="E15" s="53" t="s">
        <v>158</v>
      </c>
      <c r="F15" s="553" t="s">
        <v>158</v>
      </c>
      <c r="G15" s="54" t="s">
        <v>159</v>
      </c>
      <c r="H15" s="194">
        <v>1</v>
      </c>
      <c r="I15" s="54">
        <v>1</v>
      </c>
      <c r="J15" s="194">
        <v>1</v>
      </c>
      <c r="K15" s="54" t="s">
        <v>365</v>
      </c>
      <c r="L15" s="53">
        <v>1</v>
      </c>
      <c r="M15" s="194" t="s">
        <v>365</v>
      </c>
      <c r="N15" s="563" t="s">
        <v>365</v>
      </c>
      <c r="O15" s="552"/>
      <c r="P15" s="162"/>
    </row>
    <row r="16" spans="2:59" ht="45" customHeight="1">
      <c r="B16" s="593"/>
      <c r="C16" s="266" t="s">
        <v>85</v>
      </c>
      <c r="D16" s="53">
        <v>2</v>
      </c>
      <c r="E16" s="53" t="s">
        <v>158</v>
      </c>
      <c r="F16" s="553" t="s">
        <v>158</v>
      </c>
      <c r="G16" s="56" t="s">
        <v>159</v>
      </c>
      <c r="H16" s="53">
        <v>2</v>
      </c>
      <c r="I16" s="56">
        <v>1.9</v>
      </c>
      <c r="J16" s="55">
        <v>1.8</v>
      </c>
      <c r="K16" s="56" t="s">
        <v>365</v>
      </c>
      <c r="L16" s="55">
        <v>1.8</v>
      </c>
      <c r="M16" s="55" t="s">
        <v>365</v>
      </c>
      <c r="N16" s="564" t="s">
        <v>365</v>
      </c>
      <c r="O16" s="552"/>
      <c r="P16" s="162"/>
      <c r="BF16" s="457"/>
    </row>
    <row r="17" spans="2:58" ht="45" customHeight="1">
      <c r="B17" s="593" t="s">
        <v>89</v>
      </c>
      <c r="C17" s="266" t="s">
        <v>84</v>
      </c>
      <c r="D17" s="50">
        <v>4</v>
      </c>
      <c r="E17" s="53">
        <v>4</v>
      </c>
      <c r="F17" s="554">
        <v>1</v>
      </c>
      <c r="G17" s="50">
        <v>1</v>
      </c>
      <c r="H17" s="53">
        <v>3</v>
      </c>
      <c r="I17" s="54">
        <v>4</v>
      </c>
      <c r="J17" s="53">
        <v>1</v>
      </c>
      <c r="K17" s="54">
        <v>2</v>
      </c>
      <c r="L17" s="53">
        <v>1</v>
      </c>
      <c r="M17" s="53" t="s">
        <v>365</v>
      </c>
      <c r="N17" s="563">
        <v>2</v>
      </c>
      <c r="O17" s="546"/>
      <c r="P17" s="368"/>
      <c r="Q17" s="368"/>
      <c r="R17" s="368"/>
      <c r="S17" s="368"/>
      <c r="T17" s="368"/>
      <c r="U17" s="368"/>
      <c r="V17" s="368"/>
      <c r="W17" s="368"/>
      <c r="X17" s="368"/>
      <c r="Y17" s="368"/>
      <c r="Z17" s="368"/>
      <c r="AA17" s="368"/>
      <c r="AB17" s="368"/>
      <c r="AC17" s="368"/>
      <c r="AD17" s="368"/>
      <c r="AE17" s="368"/>
      <c r="AF17" s="368"/>
      <c r="AG17" s="368"/>
      <c r="AH17" s="368"/>
      <c r="AI17" s="368"/>
      <c r="AJ17" s="368"/>
      <c r="AK17" s="368"/>
      <c r="AL17" s="368"/>
      <c r="AM17" s="368"/>
      <c r="AN17" s="368"/>
      <c r="AO17" s="368"/>
      <c r="AP17" s="368"/>
      <c r="AQ17" s="368"/>
      <c r="AR17" s="368"/>
      <c r="AS17" s="368"/>
      <c r="AT17" s="368"/>
      <c r="AU17" s="368"/>
      <c r="AV17" s="368"/>
      <c r="AW17" s="368"/>
      <c r="AX17" s="368"/>
      <c r="AY17" s="368"/>
      <c r="AZ17" s="368"/>
      <c r="BA17" s="368"/>
      <c r="BB17" s="368"/>
      <c r="BC17" s="368"/>
      <c r="BD17" s="368"/>
      <c r="BE17" s="368"/>
      <c r="BF17" s="368"/>
    </row>
    <row r="18" spans="2:58" ht="45" customHeight="1">
      <c r="B18" s="593"/>
      <c r="C18" s="266" t="s">
        <v>85</v>
      </c>
      <c r="D18" s="52">
        <v>8</v>
      </c>
      <c r="E18" s="55">
        <v>8.1999999999999993</v>
      </c>
      <c r="F18" s="555">
        <v>1.9</v>
      </c>
      <c r="G18" s="52">
        <v>2</v>
      </c>
      <c r="H18" s="55">
        <v>6</v>
      </c>
      <c r="I18" s="56">
        <v>7.7</v>
      </c>
      <c r="J18" s="55" t="s">
        <v>365</v>
      </c>
      <c r="K18" s="56">
        <v>3.9</v>
      </c>
      <c r="L18" s="55">
        <v>1.8</v>
      </c>
      <c r="M18" s="55" t="s">
        <v>365</v>
      </c>
      <c r="N18" s="564">
        <v>3.3</v>
      </c>
      <c r="O18" s="546"/>
      <c r="P18" s="368"/>
      <c r="Q18" s="368"/>
      <c r="R18" s="368"/>
      <c r="S18" s="368"/>
      <c r="T18" s="368"/>
      <c r="U18" s="368"/>
      <c r="V18" s="368"/>
      <c r="W18" s="368"/>
      <c r="X18" s="368"/>
      <c r="Y18" s="368"/>
      <c r="Z18" s="368"/>
      <c r="AA18" s="368"/>
      <c r="AB18" s="368"/>
      <c r="AC18" s="368"/>
      <c r="AD18" s="368"/>
      <c r="AE18" s="368"/>
      <c r="AF18" s="368"/>
      <c r="AG18" s="368"/>
      <c r="AH18" s="368"/>
      <c r="AI18" s="368"/>
      <c r="AJ18" s="368"/>
      <c r="AK18" s="368"/>
      <c r="AL18" s="368"/>
      <c r="AM18" s="368"/>
      <c r="AN18" s="368"/>
      <c r="AO18" s="368"/>
      <c r="AP18" s="368"/>
      <c r="AQ18" s="368"/>
      <c r="AR18" s="368"/>
      <c r="AS18" s="368"/>
      <c r="AT18" s="368"/>
      <c r="AU18" s="368"/>
      <c r="AV18" s="368"/>
      <c r="AW18" s="368"/>
      <c r="AX18" s="368"/>
      <c r="AY18" s="368"/>
      <c r="AZ18" s="368"/>
      <c r="BA18" s="368"/>
      <c r="BB18" s="368"/>
      <c r="BC18" s="368"/>
      <c r="BD18" s="368"/>
      <c r="BE18" s="368"/>
      <c r="BF18" s="368"/>
    </row>
    <row r="19" spans="2:58" ht="45" customHeight="1">
      <c r="B19" s="593" t="s">
        <v>90</v>
      </c>
      <c r="C19" s="266" t="s">
        <v>84</v>
      </c>
      <c r="D19" s="50">
        <v>14</v>
      </c>
      <c r="E19" s="49">
        <v>15</v>
      </c>
      <c r="F19" s="467">
        <v>13</v>
      </c>
      <c r="G19" s="50">
        <v>22</v>
      </c>
      <c r="H19" s="49">
        <v>14</v>
      </c>
      <c r="I19" s="50">
        <v>12</v>
      </c>
      <c r="J19" s="49">
        <v>10</v>
      </c>
      <c r="K19" s="50">
        <v>10</v>
      </c>
      <c r="L19" s="49">
        <v>9</v>
      </c>
      <c r="M19" s="49">
        <v>12</v>
      </c>
      <c r="N19" s="561">
        <v>14</v>
      </c>
      <c r="O19" s="550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464"/>
      <c r="BA19" s="464"/>
      <c r="BB19" s="464"/>
      <c r="BC19" s="464"/>
      <c r="BD19" s="464"/>
      <c r="BE19" s="464"/>
      <c r="BF19" s="464"/>
    </row>
    <row r="20" spans="2:58" ht="45" customHeight="1">
      <c r="B20" s="739"/>
      <c r="C20" s="265" t="s">
        <v>85</v>
      </c>
      <c r="D20" s="58">
        <v>27.6</v>
      </c>
      <c r="E20" s="57">
        <v>30.2</v>
      </c>
      <c r="F20" s="556">
        <v>24.2</v>
      </c>
      <c r="G20" s="58">
        <v>41.4</v>
      </c>
      <c r="H20" s="57">
        <v>27.5</v>
      </c>
      <c r="I20" s="58">
        <v>22.7</v>
      </c>
      <c r="J20" s="57">
        <v>17.7</v>
      </c>
      <c r="K20" s="58">
        <v>19</v>
      </c>
      <c r="L20" s="57">
        <v>16.3</v>
      </c>
      <c r="M20" s="57">
        <v>20.7</v>
      </c>
      <c r="N20" s="565">
        <v>23</v>
      </c>
      <c r="O20" s="550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464"/>
      <c r="BA20" s="464"/>
      <c r="BB20" s="464"/>
      <c r="BC20" s="464"/>
      <c r="BD20" s="464"/>
      <c r="BE20" s="464"/>
      <c r="BF20" s="464"/>
    </row>
    <row r="21" spans="2:58" ht="24" customHeight="1">
      <c r="B21" s="737" t="s">
        <v>183</v>
      </c>
      <c r="C21" s="738"/>
      <c r="D21" s="738"/>
      <c r="E21" s="738"/>
      <c r="F21" s="738"/>
      <c r="G21" s="738"/>
      <c r="H21" s="738"/>
      <c r="I21" s="738"/>
      <c r="J21" s="738"/>
      <c r="K21" s="738"/>
      <c r="L21" s="295"/>
      <c r="M21" s="295"/>
      <c r="N21" s="299" t="s">
        <v>364</v>
      </c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464"/>
      <c r="BA21" s="464"/>
      <c r="BB21" s="464"/>
      <c r="BC21" s="464"/>
      <c r="BD21" s="464"/>
      <c r="BE21" s="464"/>
      <c r="BF21" s="464"/>
    </row>
    <row r="22" spans="2:58" ht="24" customHeight="1">
      <c r="B22" s="474"/>
      <c r="C22" s="368"/>
      <c r="D22" s="299"/>
      <c r="E22" s="299"/>
      <c r="F22" s="299"/>
      <c r="G22" s="299"/>
      <c r="H22" s="299"/>
      <c r="I22" s="299"/>
      <c r="J22" s="299"/>
      <c r="K22" s="299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464"/>
      <c r="BA22" s="464"/>
      <c r="BB22" s="464"/>
      <c r="BC22" s="464"/>
      <c r="BD22" s="464"/>
      <c r="BE22" s="464"/>
      <c r="BF22" s="464"/>
    </row>
    <row r="23" spans="2:58" ht="21" customHeight="1">
      <c r="B23" s="167"/>
      <c r="C23" s="167"/>
      <c r="D23" s="299"/>
      <c r="E23" s="299"/>
      <c r="F23" s="299"/>
      <c r="G23" s="299"/>
      <c r="H23" s="299"/>
      <c r="I23" s="299"/>
      <c r="J23" s="299"/>
      <c r="K23" s="299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464"/>
      <c r="BA23" s="464"/>
      <c r="BB23" s="464"/>
      <c r="BC23" s="464"/>
      <c r="BD23" s="464"/>
      <c r="BE23" s="464"/>
      <c r="BF23" s="464"/>
    </row>
    <row r="24" spans="2:58" ht="21" customHeight="1">
      <c r="B24" s="368"/>
      <c r="C24" s="368"/>
      <c r="D24" s="475"/>
      <c r="E24" s="475"/>
      <c r="F24" s="475"/>
      <c r="G24" s="475"/>
      <c r="H24" s="475"/>
      <c r="I24" s="475"/>
      <c r="J24" s="475"/>
      <c r="K24" s="475"/>
      <c r="L24" s="162"/>
      <c r="M24" s="162"/>
      <c r="N24" s="162"/>
      <c r="O24" s="162"/>
      <c r="P24" s="162"/>
      <c r="BF24" s="167"/>
    </row>
    <row r="25" spans="2:58" ht="21" customHeight="1">
      <c r="D25" s="162"/>
      <c r="E25" s="162"/>
      <c r="F25" s="162"/>
      <c r="G25" s="162"/>
      <c r="H25" s="162"/>
      <c r="I25" s="162"/>
      <c r="J25" s="162"/>
      <c r="K25" s="301"/>
      <c r="L25" s="162"/>
      <c r="M25" s="162"/>
      <c r="N25" s="162"/>
      <c r="O25" s="162"/>
      <c r="P25" s="162"/>
      <c r="BF25" s="167"/>
    </row>
    <row r="26" spans="2:58" ht="21" customHeight="1"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BF26" s="167"/>
    </row>
    <row r="27" spans="2:58" ht="21" customHeight="1"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</row>
    <row r="28" spans="2:58" ht="21" customHeight="1"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BF28" s="457"/>
    </row>
    <row r="29" spans="2:58" ht="21" customHeight="1">
      <c r="C29" s="167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/>
      <c r="V29" s="368"/>
      <c r="W29" s="368"/>
      <c r="X29" s="368"/>
      <c r="Y29" s="368"/>
      <c r="Z29" s="368"/>
      <c r="AA29" s="368"/>
      <c r="AB29" s="368"/>
      <c r="AC29" s="368"/>
      <c r="AD29" s="368"/>
      <c r="AE29" s="368"/>
      <c r="AF29" s="368"/>
      <c r="AG29" s="368"/>
      <c r="AH29" s="368"/>
      <c r="AI29" s="368"/>
      <c r="AJ29" s="368"/>
      <c r="AK29" s="368"/>
      <c r="AL29" s="368"/>
      <c r="AM29" s="368"/>
      <c r="AN29" s="368"/>
      <c r="AO29" s="368"/>
      <c r="AP29" s="368"/>
      <c r="AQ29" s="368"/>
      <c r="AR29" s="368"/>
      <c r="AS29" s="368"/>
      <c r="AT29" s="368"/>
      <c r="AU29" s="368"/>
      <c r="AV29" s="368"/>
      <c r="AW29" s="368"/>
      <c r="AX29" s="368"/>
      <c r="AY29" s="368"/>
      <c r="AZ29" s="368"/>
      <c r="BA29" s="368"/>
      <c r="BB29" s="368"/>
      <c r="BC29" s="368"/>
      <c r="BD29" s="368"/>
      <c r="BE29" s="368"/>
      <c r="BF29" s="368"/>
    </row>
    <row r="30" spans="2:58" ht="21" customHeight="1"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368"/>
      <c r="Q30" s="368"/>
      <c r="R30" s="368"/>
      <c r="S30" s="368"/>
      <c r="T30" s="368"/>
      <c r="U30" s="368"/>
      <c r="V30" s="368"/>
      <c r="W30" s="368"/>
      <c r="X30" s="368"/>
      <c r="Y30" s="368"/>
      <c r="Z30" s="368"/>
      <c r="AA30" s="368"/>
      <c r="AB30" s="368"/>
      <c r="AC30" s="368"/>
      <c r="AD30" s="368"/>
      <c r="AE30" s="368"/>
      <c r="AF30" s="368"/>
      <c r="AG30" s="368"/>
      <c r="AH30" s="368"/>
      <c r="AI30" s="368"/>
      <c r="AJ30" s="368"/>
      <c r="AK30" s="368"/>
      <c r="AL30" s="368"/>
      <c r="AM30" s="368"/>
      <c r="AN30" s="368"/>
      <c r="AO30" s="368"/>
      <c r="AP30" s="368"/>
      <c r="AQ30" s="368"/>
      <c r="AR30" s="368"/>
      <c r="AS30" s="368"/>
      <c r="AT30" s="368"/>
      <c r="AU30" s="368"/>
      <c r="AV30" s="368"/>
      <c r="AW30" s="368"/>
      <c r="AX30" s="368"/>
      <c r="AY30" s="368"/>
      <c r="AZ30" s="368"/>
      <c r="BA30" s="368"/>
      <c r="BB30" s="368"/>
      <c r="BC30" s="368"/>
      <c r="BD30" s="368"/>
      <c r="BE30" s="368"/>
      <c r="BF30" s="368"/>
    </row>
    <row r="31" spans="2:58" ht="21" customHeight="1">
      <c r="B31" s="167"/>
      <c r="C31" s="167"/>
      <c r="D31" s="295"/>
      <c r="E31" s="295"/>
      <c r="F31" s="295"/>
      <c r="G31" s="295"/>
      <c r="H31" s="295"/>
      <c r="I31" s="295"/>
      <c r="J31" s="299"/>
      <c r="K31" s="299"/>
      <c r="L31" s="299"/>
      <c r="M31" s="299"/>
      <c r="N31" s="299"/>
      <c r="O31" s="299"/>
      <c r="P31" s="299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464"/>
      <c r="BA31" s="464"/>
      <c r="BB31" s="464"/>
      <c r="BC31" s="464"/>
      <c r="BD31" s="464"/>
      <c r="BE31" s="464"/>
      <c r="BF31" s="464"/>
    </row>
    <row r="32" spans="2:58" ht="21" customHeight="1">
      <c r="B32" s="167"/>
      <c r="C32" s="167"/>
      <c r="D32" s="295"/>
      <c r="E32" s="295"/>
      <c r="F32" s="295"/>
      <c r="G32" s="295"/>
      <c r="H32" s="295"/>
      <c r="I32" s="295"/>
      <c r="J32" s="299"/>
      <c r="K32" s="299"/>
      <c r="L32" s="299"/>
      <c r="M32" s="299"/>
      <c r="N32" s="299"/>
      <c r="O32" s="299"/>
      <c r="P32" s="299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464"/>
      <c r="BA32" s="464"/>
      <c r="BB32" s="464"/>
      <c r="BC32" s="464"/>
      <c r="BD32" s="464"/>
      <c r="BE32" s="464"/>
      <c r="BF32" s="464"/>
    </row>
    <row r="33" spans="2:58" ht="21" customHeight="1">
      <c r="B33" s="167"/>
      <c r="C33" s="167"/>
      <c r="D33" s="295"/>
      <c r="E33" s="295"/>
      <c r="F33" s="295"/>
      <c r="G33" s="295"/>
      <c r="H33" s="295"/>
      <c r="I33" s="295"/>
      <c r="J33" s="299"/>
      <c r="K33" s="299"/>
      <c r="L33" s="299"/>
      <c r="M33" s="299"/>
      <c r="N33" s="299"/>
      <c r="O33" s="299"/>
      <c r="P33" s="299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464"/>
      <c r="BA33" s="464"/>
      <c r="BB33" s="464"/>
      <c r="BC33" s="464"/>
      <c r="BD33" s="464"/>
      <c r="BE33" s="464"/>
      <c r="BF33" s="464"/>
    </row>
    <row r="34" spans="2:58" ht="21" customHeight="1">
      <c r="B34" s="167"/>
      <c r="C34" s="167"/>
      <c r="D34" s="295"/>
      <c r="E34" s="295"/>
      <c r="F34" s="295"/>
      <c r="G34" s="295"/>
      <c r="H34" s="295"/>
      <c r="I34" s="295"/>
      <c r="J34" s="299"/>
      <c r="K34" s="299"/>
      <c r="L34" s="299"/>
      <c r="M34" s="299"/>
      <c r="N34" s="299"/>
      <c r="O34" s="299"/>
      <c r="P34" s="299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464"/>
      <c r="BA34" s="464"/>
      <c r="BB34" s="464"/>
      <c r="BC34" s="464"/>
      <c r="BD34" s="464"/>
      <c r="BE34" s="464"/>
      <c r="BF34" s="464"/>
    </row>
    <row r="35" spans="2:58" ht="21" customHeight="1">
      <c r="B35" s="167"/>
      <c r="C35" s="167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464"/>
      <c r="BA35" s="464"/>
      <c r="BB35" s="464"/>
      <c r="BC35" s="464"/>
      <c r="BD35" s="464"/>
      <c r="BE35" s="464"/>
      <c r="BF35" s="464"/>
    </row>
    <row r="36" spans="2:58" ht="21" customHeight="1">
      <c r="BF36" s="167"/>
    </row>
  </sheetData>
  <mergeCells count="19">
    <mergeCell ref="N4:N5"/>
    <mergeCell ref="B7:B8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D4:D5"/>
    <mergeCell ref="B21:K21"/>
    <mergeCell ref="B9:B10"/>
    <mergeCell ref="B11:B12"/>
    <mergeCell ref="B13:B14"/>
    <mergeCell ref="B15:B16"/>
    <mergeCell ref="B17:B18"/>
    <mergeCell ref="B19:B20"/>
  </mergeCells>
  <phoneticPr fontId="8"/>
  <printOptions horizontalCentered="1"/>
  <pageMargins left="0.55118110236220474" right="0.39370078740157483" top="0.59055118110236227" bottom="0.74803149606299213" header="0.35433070866141736" footer="0.31496062992125984"/>
  <pageSetup paperSize="9" firstPageNumber="126" orientation="portrait" useFirstPageNumber="1" r:id="rId1"/>
  <headerFooter alignWithMargins="0">
    <oddHeader>&amp;L&amp;10保健衛生</oddHeader>
    <oddFooter>&amp;C－&amp;P－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workbookViewId="0">
      <selection activeCell="F29" sqref="F29"/>
    </sheetView>
  </sheetViews>
  <sheetFormatPr defaultColWidth="8.625" defaultRowHeight="21" customHeight="1"/>
  <cols>
    <col min="1" max="1" width="1.625" style="163" customWidth="1"/>
    <col min="2" max="2" width="3.25" style="163" customWidth="1"/>
    <col min="3" max="3" width="1.25" style="163" customWidth="1"/>
    <col min="4" max="4" width="16.75" style="163" customWidth="1"/>
    <col min="5" max="5" width="1.25" style="163" customWidth="1"/>
    <col min="6" max="15" width="5.625" style="163" customWidth="1"/>
    <col min="16" max="16384" width="8.625" style="163"/>
  </cols>
  <sheetData>
    <row r="1" spans="1:59" ht="27" customHeight="1">
      <c r="A1" s="453" t="s">
        <v>214</v>
      </c>
      <c r="C1" s="453"/>
    </row>
    <row r="2" spans="1:59" ht="24" customHeight="1">
      <c r="B2" s="453"/>
      <c r="C2" s="453"/>
    </row>
    <row r="3" spans="1:59" ht="26.1" customHeight="1">
      <c r="A3" s="454"/>
      <c r="B3" s="455" t="s">
        <v>81</v>
      </c>
      <c r="C3" s="455"/>
      <c r="D3" s="372" t="s">
        <v>213</v>
      </c>
      <c r="E3" s="456"/>
      <c r="F3" s="742" t="s">
        <v>371</v>
      </c>
      <c r="G3" s="742" t="s">
        <v>372</v>
      </c>
      <c r="H3" s="742" t="s">
        <v>373</v>
      </c>
      <c r="I3" s="742" t="s">
        <v>374</v>
      </c>
      <c r="J3" s="742" t="s">
        <v>375</v>
      </c>
      <c r="K3" s="742" t="s">
        <v>376</v>
      </c>
      <c r="L3" s="742" t="s">
        <v>377</v>
      </c>
      <c r="M3" s="742" t="s">
        <v>378</v>
      </c>
      <c r="N3" s="742" t="s">
        <v>379</v>
      </c>
      <c r="O3" s="744" t="s">
        <v>380</v>
      </c>
      <c r="BF3" s="457"/>
    </row>
    <row r="4" spans="1:59" ht="26.1" customHeight="1">
      <c r="A4" s="458"/>
      <c r="B4" s="375" t="s">
        <v>212</v>
      </c>
      <c r="C4" s="375"/>
      <c r="D4" s="375"/>
      <c r="E4" s="459"/>
      <c r="F4" s="743"/>
      <c r="G4" s="743"/>
      <c r="H4" s="743"/>
      <c r="I4" s="743"/>
      <c r="J4" s="743"/>
      <c r="K4" s="743"/>
      <c r="L4" s="743"/>
      <c r="M4" s="743"/>
      <c r="N4" s="743"/>
      <c r="O4" s="745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368"/>
      <c r="AO4" s="368"/>
      <c r="AP4" s="368"/>
      <c r="AQ4" s="368"/>
      <c r="AR4" s="368"/>
      <c r="AS4" s="368"/>
      <c r="AT4" s="368"/>
      <c r="AU4" s="368"/>
      <c r="AV4" s="368"/>
      <c r="AW4" s="368"/>
      <c r="AX4" s="368"/>
      <c r="AY4" s="368"/>
      <c r="AZ4" s="368"/>
      <c r="BA4" s="368"/>
      <c r="BB4" s="368"/>
      <c r="BC4" s="368"/>
      <c r="BD4" s="368"/>
      <c r="BE4" s="368"/>
      <c r="BF4" s="368"/>
    </row>
    <row r="5" spans="1:59" ht="26.1" customHeight="1">
      <c r="A5" s="746" t="s">
        <v>211</v>
      </c>
      <c r="B5" s="747"/>
      <c r="C5" s="460"/>
      <c r="D5" s="461" t="s">
        <v>381</v>
      </c>
      <c r="E5" s="380"/>
      <c r="F5" s="462">
        <v>243</v>
      </c>
      <c r="G5" s="49">
        <v>211</v>
      </c>
      <c r="H5" s="49">
        <v>148</v>
      </c>
      <c r="I5" s="50">
        <v>145</v>
      </c>
      <c r="J5" s="49">
        <v>140</v>
      </c>
      <c r="K5" s="49">
        <v>139</v>
      </c>
      <c r="L5" s="50">
        <v>328</v>
      </c>
      <c r="M5" s="49">
        <v>179</v>
      </c>
      <c r="N5" s="49">
        <v>175</v>
      </c>
      <c r="O5" s="463">
        <v>179</v>
      </c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464"/>
      <c r="AZ5" s="464"/>
      <c r="BA5" s="464"/>
      <c r="BB5" s="464"/>
      <c r="BC5" s="464"/>
      <c r="BD5" s="464"/>
      <c r="BE5" s="464"/>
      <c r="BF5" s="464"/>
      <c r="BG5" s="317"/>
    </row>
    <row r="6" spans="1:59" ht="26.1" customHeight="1">
      <c r="A6" s="748"/>
      <c r="B6" s="749"/>
      <c r="C6" s="465"/>
      <c r="D6" s="382" t="s">
        <v>210</v>
      </c>
      <c r="E6" s="380"/>
      <c r="F6" s="462">
        <v>24</v>
      </c>
      <c r="G6" s="49">
        <v>19</v>
      </c>
      <c r="H6" s="49">
        <v>17</v>
      </c>
      <c r="I6" s="50">
        <v>17</v>
      </c>
      <c r="J6" s="49">
        <v>15</v>
      </c>
      <c r="K6" s="49">
        <v>15</v>
      </c>
      <c r="L6" s="50">
        <v>29</v>
      </c>
      <c r="M6" s="49">
        <v>17</v>
      </c>
      <c r="N6" s="49">
        <v>17</v>
      </c>
      <c r="O6" s="463">
        <v>17</v>
      </c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95"/>
      <c r="AW6" s="295"/>
      <c r="AX6" s="295"/>
      <c r="AY6" s="464"/>
      <c r="AZ6" s="464"/>
      <c r="BA6" s="464"/>
      <c r="BB6" s="464"/>
      <c r="BC6" s="464"/>
      <c r="BD6" s="464"/>
      <c r="BE6" s="464"/>
      <c r="BF6" s="464"/>
    </row>
    <row r="7" spans="1:59" ht="26.1" customHeight="1">
      <c r="A7" s="748"/>
      <c r="B7" s="749"/>
      <c r="C7" s="465"/>
      <c r="D7" s="382" t="s">
        <v>209</v>
      </c>
      <c r="E7" s="380"/>
      <c r="F7" s="462">
        <v>0</v>
      </c>
      <c r="G7" s="49">
        <v>0</v>
      </c>
      <c r="H7" s="49">
        <v>0</v>
      </c>
      <c r="I7" s="50">
        <v>0</v>
      </c>
      <c r="J7" s="49">
        <v>0</v>
      </c>
      <c r="K7" s="49">
        <v>0</v>
      </c>
      <c r="L7" s="50">
        <v>0</v>
      </c>
      <c r="M7" s="49">
        <v>0</v>
      </c>
      <c r="N7" s="49">
        <v>0</v>
      </c>
      <c r="O7" s="463">
        <v>0</v>
      </c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464"/>
      <c r="AZ7" s="464"/>
      <c r="BA7" s="464"/>
      <c r="BB7" s="464"/>
      <c r="BC7" s="464"/>
      <c r="BD7" s="464"/>
      <c r="BE7" s="464"/>
      <c r="BF7" s="464"/>
    </row>
    <row r="8" spans="1:59" ht="26.1" customHeight="1">
      <c r="A8" s="748"/>
      <c r="B8" s="749"/>
      <c r="C8" s="465"/>
      <c r="D8" s="382" t="s">
        <v>208</v>
      </c>
      <c r="E8" s="380"/>
      <c r="F8" s="462">
        <v>252</v>
      </c>
      <c r="G8" s="49">
        <v>222</v>
      </c>
      <c r="H8" s="49">
        <v>211</v>
      </c>
      <c r="I8" s="50">
        <v>211</v>
      </c>
      <c r="J8" s="49">
        <v>211</v>
      </c>
      <c r="K8" s="49">
        <v>197</v>
      </c>
      <c r="L8" s="50">
        <v>5</v>
      </c>
      <c r="M8" s="49">
        <v>170</v>
      </c>
      <c r="N8" s="49">
        <v>166</v>
      </c>
      <c r="O8" s="463">
        <v>161</v>
      </c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5"/>
      <c r="AP8" s="295"/>
      <c r="AQ8" s="295"/>
      <c r="AR8" s="295"/>
      <c r="AS8" s="295"/>
      <c r="AT8" s="295"/>
      <c r="AU8" s="295"/>
      <c r="AV8" s="295"/>
      <c r="AW8" s="295"/>
      <c r="AX8" s="295"/>
      <c r="AY8" s="464"/>
      <c r="AZ8" s="464"/>
      <c r="BA8" s="464"/>
      <c r="BB8" s="464"/>
      <c r="BC8" s="464"/>
      <c r="BD8" s="464"/>
      <c r="BE8" s="464"/>
      <c r="BF8" s="464"/>
    </row>
    <row r="9" spans="1:59" ht="26.1" customHeight="1">
      <c r="A9" s="750"/>
      <c r="B9" s="751"/>
      <c r="C9" s="465"/>
      <c r="D9" s="466" t="s">
        <v>207</v>
      </c>
      <c r="E9" s="380"/>
      <c r="F9" s="467">
        <f t="shared" ref="F9:O9" si="0">SUM(F5:F8)</f>
        <v>519</v>
      </c>
      <c r="G9" s="50">
        <f t="shared" si="0"/>
        <v>452</v>
      </c>
      <c r="H9" s="49">
        <f t="shared" si="0"/>
        <v>376</v>
      </c>
      <c r="I9" s="49">
        <f t="shared" si="0"/>
        <v>373</v>
      </c>
      <c r="J9" s="49">
        <f t="shared" si="0"/>
        <v>366</v>
      </c>
      <c r="K9" s="49">
        <f t="shared" si="0"/>
        <v>351</v>
      </c>
      <c r="L9" s="50">
        <f t="shared" si="0"/>
        <v>362</v>
      </c>
      <c r="M9" s="49">
        <f t="shared" si="0"/>
        <v>366</v>
      </c>
      <c r="N9" s="49">
        <f t="shared" si="0"/>
        <v>358</v>
      </c>
      <c r="O9" s="463">
        <f t="shared" si="0"/>
        <v>357</v>
      </c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464"/>
      <c r="AZ9" s="464"/>
      <c r="BA9" s="464"/>
      <c r="BB9" s="464"/>
      <c r="BC9" s="464"/>
      <c r="BD9" s="464"/>
      <c r="BE9" s="464"/>
      <c r="BF9" s="464"/>
    </row>
    <row r="10" spans="1:59" ht="26.1" customHeight="1">
      <c r="A10" s="468"/>
      <c r="B10" s="652" t="s">
        <v>206</v>
      </c>
      <c r="C10" s="652"/>
      <c r="D10" s="652"/>
      <c r="E10" s="380"/>
      <c r="F10" s="462">
        <v>72</v>
      </c>
      <c r="G10" s="49">
        <v>66</v>
      </c>
      <c r="H10" s="49">
        <v>45</v>
      </c>
      <c r="I10" s="50">
        <v>45</v>
      </c>
      <c r="J10" s="49">
        <v>45</v>
      </c>
      <c r="K10" s="49">
        <v>50</v>
      </c>
      <c r="L10" s="50">
        <v>51</v>
      </c>
      <c r="M10" s="49">
        <v>46</v>
      </c>
      <c r="N10" s="49">
        <v>47</v>
      </c>
      <c r="O10" s="463">
        <v>46</v>
      </c>
      <c r="P10" s="162"/>
      <c r="BF10" s="167"/>
    </row>
    <row r="11" spans="1:59" ht="26.1" customHeight="1">
      <c r="A11" s="468"/>
      <c r="B11" s="652" t="s">
        <v>205</v>
      </c>
      <c r="C11" s="652"/>
      <c r="D11" s="652"/>
      <c r="E11" s="380"/>
      <c r="F11" s="462">
        <v>0</v>
      </c>
      <c r="G11" s="49">
        <v>0</v>
      </c>
      <c r="H11" s="49">
        <v>0</v>
      </c>
      <c r="I11" s="50">
        <v>0</v>
      </c>
      <c r="J11" s="49">
        <v>0</v>
      </c>
      <c r="K11" s="49">
        <v>0</v>
      </c>
      <c r="L11" s="50">
        <v>0</v>
      </c>
      <c r="M11" s="49">
        <v>0</v>
      </c>
      <c r="N11" s="49">
        <v>0</v>
      </c>
      <c r="O11" s="463">
        <v>0</v>
      </c>
      <c r="P11" s="162"/>
      <c r="BF11" s="167"/>
    </row>
    <row r="12" spans="1:59" ht="26.1" customHeight="1">
      <c r="A12" s="468"/>
      <c r="B12" s="652" t="s">
        <v>204</v>
      </c>
      <c r="C12" s="652"/>
      <c r="D12" s="652"/>
      <c r="E12" s="380"/>
      <c r="F12" s="462">
        <v>0</v>
      </c>
      <c r="G12" s="49">
        <v>0</v>
      </c>
      <c r="H12" s="49">
        <v>0</v>
      </c>
      <c r="I12" s="50">
        <v>0</v>
      </c>
      <c r="J12" s="49">
        <v>0</v>
      </c>
      <c r="K12" s="49">
        <v>0</v>
      </c>
      <c r="L12" s="50">
        <v>0</v>
      </c>
      <c r="M12" s="49">
        <v>0</v>
      </c>
      <c r="N12" s="49">
        <v>0</v>
      </c>
      <c r="O12" s="463">
        <v>0</v>
      </c>
      <c r="P12" s="368"/>
      <c r="Q12" s="368"/>
      <c r="R12" s="368"/>
      <c r="S12" s="368"/>
      <c r="T12" s="368"/>
      <c r="U12" s="368"/>
      <c r="V12" s="368"/>
      <c r="W12" s="368"/>
      <c r="X12" s="368"/>
      <c r="Y12" s="368"/>
      <c r="Z12" s="368"/>
      <c r="AA12" s="368"/>
      <c r="AB12" s="368"/>
      <c r="AC12" s="368"/>
      <c r="AD12" s="368"/>
      <c r="AE12" s="368"/>
      <c r="AF12" s="368"/>
      <c r="AG12" s="368"/>
      <c r="AH12" s="368"/>
      <c r="AI12" s="368"/>
      <c r="AJ12" s="368"/>
      <c r="AK12" s="368"/>
      <c r="AL12" s="368"/>
      <c r="AM12" s="368"/>
      <c r="AN12" s="368"/>
      <c r="AO12" s="368"/>
      <c r="AP12" s="368"/>
      <c r="AQ12" s="368"/>
      <c r="AR12" s="368"/>
      <c r="AS12" s="368"/>
      <c r="AT12" s="368"/>
      <c r="AU12" s="368"/>
      <c r="AV12" s="368"/>
      <c r="AW12" s="368"/>
      <c r="AX12" s="368"/>
      <c r="AY12" s="368"/>
      <c r="AZ12" s="368"/>
      <c r="BA12" s="368"/>
      <c r="BB12" s="368"/>
      <c r="BC12" s="368"/>
      <c r="BD12" s="368"/>
      <c r="BE12" s="368"/>
      <c r="BF12" s="368"/>
    </row>
    <row r="13" spans="1:59" ht="26.1" customHeight="1">
      <c r="A13" s="468"/>
      <c r="B13" s="652" t="s">
        <v>203</v>
      </c>
      <c r="C13" s="652"/>
      <c r="D13" s="652"/>
      <c r="E13" s="380"/>
      <c r="F13" s="462">
        <v>30</v>
      </c>
      <c r="G13" s="49">
        <v>20</v>
      </c>
      <c r="H13" s="49">
        <v>17</v>
      </c>
      <c r="I13" s="50">
        <v>18</v>
      </c>
      <c r="J13" s="49">
        <v>20</v>
      </c>
      <c r="K13" s="49">
        <v>21</v>
      </c>
      <c r="L13" s="50">
        <v>19</v>
      </c>
      <c r="M13" s="49">
        <v>21</v>
      </c>
      <c r="N13" s="49">
        <v>21</v>
      </c>
      <c r="O13" s="463">
        <v>20</v>
      </c>
      <c r="P13" s="162"/>
      <c r="BF13" s="167"/>
    </row>
    <row r="14" spans="1:59" ht="26.1" customHeight="1">
      <c r="A14" s="468"/>
      <c r="B14" s="652" t="s">
        <v>202</v>
      </c>
      <c r="C14" s="652"/>
      <c r="D14" s="652"/>
      <c r="E14" s="380"/>
      <c r="F14" s="462">
        <v>0</v>
      </c>
      <c r="G14" s="49">
        <v>0</v>
      </c>
      <c r="H14" s="49">
        <v>0</v>
      </c>
      <c r="I14" s="50">
        <v>0</v>
      </c>
      <c r="J14" s="49">
        <v>0</v>
      </c>
      <c r="K14" s="49">
        <v>0</v>
      </c>
      <c r="L14" s="50">
        <v>0</v>
      </c>
      <c r="M14" s="49">
        <v>0</v>
      </c>
      <c r="N14" s="49">
        <v>0</v>
      </c>
      <c r="O14" s="463">
        <v>0</v>
      </c>
      <c r="P14" s="162"/>
    </row>
    <row r="15" spans="1:59" ht="26.1" customHeight="1">
      <c r="A15" s="468"/>
      <c r="B15" s="652" t="s">
        <v>201</v>
      </c>
      <c r="C15" s="652"/>
      <c r="D15" s="652"/>
      <c r="E15" s="380"/>
      <c r="F15" s="462">
        <v>114</v>
      </c>
      <c r="G15" s="49">
        <v>88</v>
      </c>
      <c r="H15" s="49">
        <v>34</v>
      </c>
      <c r="I15" s="50">
        <v>31</v>
      </c>
      <c r="J15" s="49">
        <v>30</v>
      </c>
      <c r="K15" s="49">
        <v>10</v>
      </c>
      <c r="L15" s="50">
        <v>12</v>
      </c>
      <c r="M15" s="49">
        <v>53</v>
      </c>
      <c r="N15" s="49">
        <v>48</v>
      </c>
      <c r="O15" s="463">
        <v>47</v>
      </c>
      <c r="P15" s="162"/>
      <c r="BF15" s="457"/>
    </row>
    <row r="16" spans="1:59" ht="26.1" customHeight="1">
      <c r="A16" s="468"/>
      <c r="B16" s="652" t="s">
        <v>200</v>
      </c>
      <c r="C16" s="652"/>
      <c r="D16" s="652"/>
      <c r="E16" s="380"/>
      <c r="F16" s="462">
        <v>0</v>
      </c>
      <c r="G16" s="49">
        <v>0</v>
      </c>
      <c r="H16" s="49">
        <v>0</v>
      </c>
      <c r="I16" s="50">
        <v>0</v>
      </c>
      <c r="J16" s="49">
        <v>0</v>
      </c>
      <c r="K16" s="49">
        <v>0</v>
      </c>
      <c r="L16" s="50">
        <v>0</v>
      </c>
      <c r="M16" s="49">
        <v>0</v>
      </c>
      <c r="N16" s="49">
        <v>0</v>
      </c>
      <c r="O16" s="463">
        <v>0</v>
      </c>
      <c r="P16" s="162"/>
      <c r="BF16" s="167"/>
    </row>
    <row r="17" spans="1:58" ht="26.1" customHeight="1">
      <c r="A17" s="468"/>
      <c r="B17" s="652" t="s">
        <v>199</v>
      </c>
      <c r="C17" s="652"/>
      <c r="D17" s="652"/>
      <c r="E17" s="380"/>
      <c r="F17" s="462">
        <v>9</v>
      </c>
      <c r="G17" s="49">
        <v>9</v>
      </c>
      <c r="H17" s="49">
        <v>3</v>
      </c>
      <c r="I17" s="50">
        <v>7</v>
      </c>
      <c r="J17" s="49">
        <v>3</v>
      </c>
      <c r="K17" s="49">
        <v>4</v>
      </c>
      <c r="L17" s="50">
        <v>5</v>
      </c>
      <c r="M17" s="49">
        <v>5</v>
      </c>
      <c r="N17" s="49">
        <v>7</v>
      </c>
      <c r="O17" s="463">
        <v>6</v>
      </c>
      <c r="P17" s="162"/>
      <c r="BF17" s="167"/>
    </row>
    <row r="18" spans="1:58" ht="26.1" customHeight="1">
      <c r="A18" s="468"/>
      <c r="B18" s="652" t="s">
        <v>198</v>
      </c>
      <c r="C18" s="652"/>
      <c r="D18" s="652"/>
      <c r="E18" s="380"/>
      <c r="F18" s="462">
        <v>43</v>
      </c>
      <c r="G18" s="49">
        <v>40</v>
      </c>
      <c r="H18" s="49">
        <v>43</v>
      </c>
      <c r="I18" s="50">
        <v>70</v>
      </c>
      <c r="J18" s="49">
        <v>48</v>
      </c>
      <c r="K18" s="49">
        <v>38</v>
      </c>
      <c r="L18" s="50">
        <v>37</v>
      </c>
      <c r="M18" s="49">
        <v>44</v>
      </c>
      <c r="N18" s="49">
        <v>40</v>
      </c>
      <c r="O18" s="463">
        <v>40</v>
      </c>
      <c r="P18" s="162"/>
      <c r="BF18" s="167"/>
    </row>
    <row r="19" spans="1:58" ht="26.1" customHeight="1">
      <c r="A19" s="468"/>
      <c r="B19" s="652" t="s">
        <v>197</v>
      </c>
      <c r="C19" s="652"/>
      <c r="D19" s="652"/>
      <c r="E19" s="380"/>
      <c r="F19" s="462">
        <v>0</v>
      </c>
      <c r="G19" s="49">
        <v>0</v>
      </c>
      <c r="H19" s="49">
        <v>0</v>
      </c>
      <c r="I19" s="50">
        <v>1</v>
      </c>
      <c r="J19" s="49">
        <v>0</v>
      </c>
      <c r="K19" s="49">
        <v>0</v>
      </c>
      <c r="L19" s="50">
        <v>0</v>
      </c>
      <c r="M19" s="49">
        <v>0</v>
      </c>
      <c r="N19" s="49">
        <v>0</v>
      </c>
      <c r="O19" s="463">
        <v>0</v>
      </c>
      <c r="P19" s="162"/>
      <c r="BF19" s="167"/>
    </row>
    <row r="20" spans="1:58" ht="26.1" customHeight="1">
      <c r="A20" s="468"/>
      <c r="B20" s="652" t="s">
        <v>196</v>
      </c>
      <c r="C20" s="652"/>
      <c r="D20" s="652"/>
      <c r="E20" s="380"/>
      <c r="F20" s="462">
        <v>24</v>
      </c>
      <c r="G20" s="49">
        <v>21</v>
      </c>
      <c r="H20" s="49">
        <v>21</v>
      </c>
      <c r="I20" s="50">
        <v>53</v>
      </c>
      <c r="J20" s="49">
        <v>22</v>
      </c>
      <c r="K20" s="49">
        <v>23</v>
      </c>
      <c r="L20" s="50">
        <v>32</v>
      </c>
      <c r="M20" s="49">
        <v>36</v>
      </c>
      <c r="N20" s="49">
        <v>35</v>
      </c>
      <c r="O20" s="463">
        <v>35</v>
      </c>
      <c r="P20" s="162"/>
    </row>
    <row r="21" spans="1:58" ht="26.1" customHeight="1">
      <c r="A21" s="468"/>
      <c r="B21" s="652" t="s">
        <v>195</v>
      </c>
      <c r="C21" s="652"/>
      <c r="D21" s="652"/>
      <c r="E21" s="380"/>
      <c r="F21" s="462">
        <v>0</v>
      </c>
      <c r="G21" s="49">
        <v>0</v>
      </c>
      <c r="H21" s="49">
        <v>0</v>
      </c>
      <c r="I21" s="50">
        <v>1</v>
      </c>
      <c r="J21" s="49">
        <v>0</v>
      </c>
      <c r="K21" s="49">
        <v>0</v>
      </c>
      <c r="L21" s="50">
        <v>0</v>
      </c>
      <c r="M21" s="49">
        <v>0</v>
      </c>
      <c r="N21" s="49">
        <v>0</v>
      </c>
      <c r="O21" s="463">
        <v>0</v>
      </c>
      <c r="P21" s="162"/>
      <c r="BF21" s="457"/>
    </row>
    <row r="22" spans="1:58" ht="26.1" customHeight="1">
      <c r="A22" s="468"/>
      <c r="B22" s="652" t="s">
        <v>194</v>
      </c>
      <c r="C22" s="652"/>
      <c r="D22" s="652"/>
      <c r="E22" s="380"/>
      <c r="F22" s="462">
        <v>2</v>
      </c>
      <c r="G22" s="49">
        <v>2</v>
      </c>
      <c r="H22" s="49">
        <v>2</v>
      </c>
      <c r="I22" s="50">
        <v>5</v>
      </c>
      <c r="J22" s="49">
        <v>2</v>
      </c>
      <c r="K22" s="49">
        <v>0</v>
      </c>
      <c r="L22" s="50">
        <v>2</v>
      </c>
      <c r="M22" s="49">
        <v>2</v>
      </c>
      <c r="N22" s="49">
        <v>2</v>
      </c>
      <c r="O22" s="463">
        <v>2</v>
      </c>
      <c r="P22" s="368"/>
      <c r="Q22" s="368"/>
      <c r="R22" s="368"/>
      <c r="S22" s="368"/>
      <c r="T22" s="368"/>
      <c r="U22" s="368"/>
      <c r="V22" s="368"/>
      <c r="W22" s="368"/>
      <c r="X22" s="368"/>
      <c r="Y22" s="368"/>
      <c r="Z22" s="368"/>
      <c r="AA22" s="368"/>
      <c r="AB22" s="368"/>
      <c r="AC22" s="368"/>
      <c r="AD22" s="368"/>
      <c r="AE22" s="368"/>
      <c r="AF22" s="368"/>
      <c r="AG22" s="368"/>
      <c r="AH22" s="368"/>
      <c r="AI22" s="368"/>
      <c r="AJ22" s="368"/>
      <c r="AK22" s="368"/>
      <c r="AL22" s="368"/>
      <c r="AM22" s="368"/>
      <c r="AN22" s="368"/>
      <c r="AO22" s="368"/>
      <c r="AP22" s="368"/>
      <c r="AQ22" s="368"/>
      <c r="AR22" s="368"/>
      <c r="AS22" s="368"/>
      <c r="AT22" s="368"/>
      <c r="AU22" s="368"/>
      <c r="AV22" s="368"/>
      <c r="AW22" s="368"/>
      <c r="AX22" s="368"/>
      <c r="AY22" s="368"/>
      <c r="AZ22" s="368"/>
      <c r="BA22" s="368"/>
      <c r="BB22" s="368"/>
      <c r="BC22" s="368"/>
      <c r="BD22" s="368"/>
      <c r="BE22" s="368"/>
      <c r="BF22" s="368"/>
    </row>
    <row r="23" spans="1:58" ht="26.1" customHeight="1">
      <c r="A23" s="468"/>
      <c r="B23" s="652" t="s">
        <v>193</v>
      </c>
      <c r="C23" s="652"/>
      <c r="D23" s="652"/>
      <c r="E23" s="380"/>
      <c r="F23" s="462">
        <v>1</v>
      </c>
      <c r="G23" s="49">
        <v>1</v>
      </c>
      <c r="H23" s="49">
        <v>1</v>
      </c>
      <c r="I23" s="50">
        <v>3</v>
      </c>
      <c r="J23" s="49">
        <v>2</v>
      </c>
      <c r="K23" s="49">
        <v>1</v>
      </c>
      <c r="L23" s="50">
        <v>2</v>
      </c>
      <c r="M23" s="49">
        <v>2</v>
      </c>
      <c r="N23" s="49">
        <v>2</v>
      </c>
      <c r="O23" s="463">
        <v>1</v>
      </c>
      <c r="P23" s="368"/>
      <c r="Q23" s="368"/>
      <c r="R23" s="368"/>
      <c r="S23" s="368"/>
      <c r="T23" s="368"/>
      <c r="U23" s="368"/>
      <c r="V23" s="368"/>
      <c r="W23" s="368"/>
      <c r="X23" s="368"/>
      <c r="Y23" s="368"/>
      <c r="Z23" s="368"/>
      <c r="AA23" s="368"/>
      <c r="AB23" s="368"/>
      <c r="AC23" s="368"/>
      <c r="AD23" s="368"/>
      <c r="AE23" s="368"/>
      <c r="AF23" s="368"/>
      <c r="AG23" s="368"/>
      <c r="AH23" s="368"/>
      <c r="AI23" s="368"/>
      <c r="AJ23" s="368"/>
      <c r="AK23" s="368"/>
      <c r="AL23" s="368"/>
      <c r="AM23" s="368"/>
      <c r="AN23" s="368"/>
      <c r="AO23" s="368"/>
      <c r="AP23" s="368"/>
      <c r="AQ23" s="368"/>
      <c r="AR23" s="368"/>
      <c r="AS23" s="368"/>
      <c r="AT23" s="368"/>
      <c r="AU23" s="368"/>
      <c r="AV23" s="368"/>
      <c r="AW23" s="368"/>
      <c r="AX23" s="368"/>
      <c r="AY23" s="368"/>
      <c r="AZ23" s="368"/>
      <c r="BA23" s="368"/>
      <c r="BB23" s="368"/>
      <c r="BC23" s="368"/>
      <c r="BD23" s="368"/>
      <c r="BE23" s="368"/>
      <c r="BF23" s="368"/>
    </row>
    <row r="24" spans="1:58" ht="26.1" customHeight="1">
      <c r="A24" s="468"/>
      <c r="B24" s="652" t="s">
        <v>192</v>
      </c>
      <c r="C24" s="652"/>
      <c r="D24" s="652"/>
      <c r="E24" s="380"/>
      <c r="F24" s="462">
        <v>4</v>
      </c>
      <c r="G24" s="49">
        <v>4</v>
      </c>
      <c r="H24" s="49">
        <v>4</v>
      </c>
      <c r="I24" s="50">
        <v>7</v>
      </c>
      <c r="J24" s="49">
        <v>4</v>
      </c>
      <c r="K24" s="49">
        <v>3</v>
      </c>
      <c r="L24" s="50">
        <v>3</v>
      </c>
      <c r="M24" s="49">
        <v>3</v>
      </c>
      <c r="N24" s="49">
        <v>3</v>
      </c>
      <c r="O24" s="463">
        <v>3</v>
      </c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464"/>
      <c r="BA24" s="464"/>
      <c r="BB24" s="464"/>
      <c r="BC24" s="464"/>
      <c r="BD24" s="464"/>
      <c r="BE24" s="464"/>
      <c r="BF24" s="464"/>
    </row>
    <row r="25" spans="1:58" ht="26.1" customHeight="1">
      <c r="A25" s="468"/>
      <c r="B25" s="652" t="s">
        <v>191</v>
      </c>
      <c r="C25" s="652"/>
      <c r="D25" s="652"/>
      <c r="E25" s="380"/>
      <c r="F25" s="462">
        <v>0</v>
      </c>
      <c r="G25" s="49">
        <v>0</v>
      </c>
      <c r="H25" s="49">
        <v>0</v>
      </c>
      <c r="I25" s="50">
        <v>0</v>
      </c>
      <c r="J25" s="49">
        <v>0</v>
      </c>
      <c r="K25" s="49">
        <v>0</v>
      </c>
      <c r="L25" s="50">
        <v>0</v>
      </c>
      <c r="M25" s="49">
        <v>0</v>
      </c>
      <c r="N25" s="49">
        <v>0</v>
      </c>
      <c r="O25" s="463">
        <v>0</v>
      </c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464"/>
      <c r="BA25" s="464"/>
      <c r="BB25" s="464"/>
      <c r="BC25" s="464"/>
      <c r="BD25" s="464"/>
      <c r="BE25" s="464"/>
      <c r="BF25" s="464"/>
    </row>
    <row r="26" spans="1:58" ht="26.1" customHeight="1">
      <c r="A26" s="468"/>
      <c r="B26" s="652" t="s">
        <v>190</v>
      </c>
      <c r="C26" s="652"/>
      <c r="D26" s="652"/>
      <c r="E26" s="380"/>
      <c r="F26" s="462">
        <v>9</v>
      </c>
      <c r="G26" s="49">
        <v>8</v>
      </c>
      <c r="H26" s="49">
        <v>8</v>
      </c>
      <c r="I26" s="50">
        <v>15</v>
      </c>
      <c r="J26" s="49">
        <v>11</v>
      </c>
      <c r="K26" s="49">
        <v>16</v>
      </c>
      <c r="L26" s="50">
        <v>16</v>
      </c>
      <c r="M26" s="49">
        <v>19</v>
      </c>
      <c r="N26" s="49">
        <v>20</v>
      </c>
      <c r="O26" s="463">
        <v>21</v>
      </c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464"/>
      <c r="BA26" s="464"/>
      <c r="BB26" s="464"/>
      <c r="BC26" s="464"/>
      <c r="BD26" s="464"/>
      <c r="BE26" s="464"/>
      <c r="BF26" s="464"/>
    </row>
    <row r="27" spans="1:58" ht="26.1" customHeight="1">
      <c r="A27" s="468"/>
      <c r="B27" s="652" t="s">
        <v>189</v>
      </c>
      <c r="C27" s="652"/>
      <c r="D27" s="652"/>
      <c r="E27" s="380"/>
      <c r="F27" s="462">
        <v>1</v>
      </c>
      <c r="G27" s="49">
        <v>2</v>
      </c>
      <c r="H27" s="49">
        <v>3</v>
      </c>
      <c r="I27" s="50">
        <v>4</v>
      </c>
      <c r="J27" s="49">
        <v>3</v>
      </c>
      <c r="K27" s="49">
        <v>3</v>
      </c>
      <c r="L27" s="50">
        <v>3</v>
      </c>
      <c r="M27" s="49">
        <v>3</v>
      </c>
      <c r="N27" s="49">
        <v>3</v>
      </c>
      <c r="O27" s="463">
        <v>3</v>
      </c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464"/>
      <c r="BA27" s="464"/>
      <c r="BB27" s="464"/>
      <c r="BC27" s="464"/>
      <c r="BD27" s="464"/>
      <c r="BE27" s="464"/>
      <c r="BF27" s="464"/>
    </row>
    <row r="28" spans="1:58" ht="26.1" customHeight="1">
      <c r="A28" s="468"/>
      <c r="B28" s="652" t="s">
        <v>188</v>
      </c>
      <c r="C28" s="652"/>
      <c r="D28" s="652"/>
      <c r="E28" s="380"/>
      <c r="F28" s="462">
        <v>0</v>
      </c>
      <c r="G28" s="49">
        <v>0</v>
      </c>
      <c r="H28" s="49">
        <v>0</v>
      </c>
      <c r="I28" s="50">
        <v>1</v>
      </c>
      <c r="J28" s="49">
        <v>0</v>
      </c>
      <c r="K28" s="49">
        <v>1</v>
      </c>
      <c r="L28" s="50">
        <v>0</v>
      </c>
      <c r="M28" s="49">
        <v>0</v>
      </c>
      <c r="N28" s="49">
        <v>0</v>
      </c>
      <c r="O28" s="463">
        <v>0</v>
      </c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464"/>
      <c r="BA28" s="464"/>
      <c r="BB28" s="464"/>
      <c r="BC28" s="464"/>
      <c r="BD28" s="464"/>
      <c r="BE28" s="464"/>
      <c r="BF28" s="464"/>
    </row>
    <row r="29" spans="1:58" ht="26.1" customHeight="1">
      <c r="A29" s="468"/>
      <c r="B29" s="652" t="s">
        <v>187</v>
      </c>
      <c r="C29" s="652"/>
      <c r="D29" s="652"/>
      <c r="E29" s="380"/>
      <c r="F29" s="462">
        <v>0</v>
      </c>
      <c r="G29" s="49">
        <v>0</v>
      </c>
      <c r="H29" s="49">
        <v>0</v>
      </c>
      <c r="I29" s="50">
        <v>0</v>
      </c>
      <c r="J29" s="49">
        <v>0</v>
      </c>
      <c r="K29" s="49">
        <v>0</v>
      </c>
      <c r="L29" s="50">
        <v>0</v>
      </c>
      <c r="M29" s="49">
        <v>0</v>
      </c>
      <c r="N29" s="49">
        <v>0</v>
      </c>
      <c r="O29" s="463">
        <v>0</v>
      </c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464"/>
      <c r="BA29" s="464"/>
      <c r="BB29" s="464"/>
      <c r="BC29" s="464"/>
      <c r="BD29" s="464"/>
      <c r="BE29" s="464"/>
      <c r="BF29" s="464"/>
    </row>
    <row r="30" spans="1:58" ht="26.1" customHeight="1">
      <c r="A30" s="469"/>
      <c r="B30" s="752" t="s">
        <v>186</v>
      </c>
      <c r="C30" s="752"/>
      <c r="D30" s="752"/>
      <c r="E30" s="470"/>
      <c r="F30" s="471">
        <f t="shared" ref="F30:O30" si="1">SUM(F9:F29)</f>
        <v>828</v>
      </c>
      <c r="G30" s="68">
        <f t="shared" si="1"/>
        <v>713</v>
      </c>
      <c r="H30" s="68">
        <f t="shared" si="1"/>
        <v>557</v>
      </c>
      <c r="I30" s="195">
        <f t="shared" si="1"/>
        <v>634</v>
      </c>
      <c r="J30" s="195">
        <f t="shared" si="1"/>
        <v>556</v>
      </c>
      <c r="K30" s="68">
        <f t="shared" si="1"/>
        <v>521</v>
      </c>
      <c r="L30" s="68">
        <f t="shared" si="1"/>
        <v>544</v>
      </c>
      <c r="M30" s="472">
        <f t="shared" si="1"/>
        <v>600</v>
      </c>
      <c r="N30" s="68">
        <f t="shared" si="1"/>
        <v>586</v>
      </c>
      <c r="O30" s="473">
        <f t="shared" si="1"/>
        <v>581</v>
      </c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464"/>
      <c r="BA30" s="464"/>
      <c r="BB30" s="464"/>
      <c r="BC30" s="464"/>
      <c r="BD30" s="464"/>
      <c r="BE30" s="464"/>
      <c r="BF30" s="464"/>
    </row>
    <row r="31" spans="1:58" ht="23.25" customHeight="1">
      <c r="B31" s="474"/>
      <c r="C31" s="474"/>
      <c r="D31" s="368"/>
      <c r="E31" s="368"/>
      <c r="F31" s="299"/>
      <c r="G31" s="299"/>
      <c r="H31" s="299"/>
      <c r="I31" s="299"/>
      <c r="J31" s="299"/>
      <c r="K31" s="299"/>
      <c r="L31" s="299"/>
      <c r="M31" s="295"/>
      <c r="O31" s="299" t="s">
        <v>184</v>
      </c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464"/>
      <c r="BA31" s="464"/>
      <c r="BB31" s="464"/>
      <c r="BC31" s="464"/>
      <c r="BD31" s="464"/>
      <c r="BE31" s="464"/>
      <c r="BF31" s="464"/>
    </row>
    <row r="32" spans="1:58" ht="24" customHeight="1">
      <c r="B32" s="474"/>
      <c r="C32" s="474"/>
      <c r="D32" s="368"/>
      <c r="E32" s="368"/>
      <c r="F32" s="299"/>
      <c r="G32" s="299"/>
      <c r="H32" s="299"/>
      <c r="I32" s="299"/>
      <c r="J32" s="299"/>
      <c r="K32" s="299"/>
      <c r="L32" s="299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464"/>
      <c r="BA32" s="464"/>
      <c r="BB32" s="464"/>
      <c r="BC32" s="464"/>
      <c r="BD32" s="464"/>
      <c r="BE32" s="464"/>
      <c r="BF32" s="464"/>
    </row>
    <row r="33" spans="2:58" ht="21" customHeight="1">
      <c r="B33" s="167"/>
      <c r="C33" s="167"/>
      <c r="D33" s="167"/>
      <c r="E33" s="167"/>
      <c r="F33" s="299"/>
      <c r="G33" s="299"/>
      <c r="H33" s="299"/>
      <c r="I33" s="299"/>
      <c r="J33" s="299"/>
      <c r="K33" s="299"/>
      <c r="L33" s="299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464"/>
      <c r="BA33" s="464"/>
      <c r="BB33" s="464"/>
      <c r="BC33" s="464"/>
      <c r="BD33" s="464"/>
      <c r="BE33" s="464"/>
      <c r="BF33" s="464"/>
    </row>
    <row r="34" spans="2:58" ht="21" customHeight="1">
      <c r="B34" s="368"/>
      <c r="C34" s="368"/>
      <c r="D34" s="368"/>
      <c r="E34" s="368"/>
      <c r="F34" s="475"/>
      <c r="G34" s="475"/>
      <c r="H34" s="475"/>
      <c r="I34" s="475"/>
      <c r="J34" s="475"/>
      <c r="K34" s="475"/>
      <c r="L34" s="475"/>
      <c r="M34" s="162"/>
      <c r="N34" s="162"/>
      <c r="O34" s="162"/>
      <c r="P34" s="162"/>
      <c r="BF34" s="167"/>
    </row>
    <row r="35" spans="2:58" ht="21" customHeight="1">
      <c r="F35" s="162"/>
      <c r="G35" s="162"/>
      <c r="H35" s="162"/>
      <c r="I35" s="162"/>
      <c r="J35" s="162"/>
      <c r="K35" s="162"/>
      <c r="L35" s="301"/>
      <c r="M35" s="162"/>
      <c r="N35" s="162"/>
      <c r="O35" s="162"/>
      <c r="P35" s="162"/>
      <c r="BF35" s="167"/>
    </row>
    <row r="36" spans="2:58" ht="21" customHeight="1"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BF36" s="167"/>
    </row>
    <row r="37" spans="2:58" ht="21" customHeight="1"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</row>
    <row r="38" spans="2:58" ht="21" customHeight="1"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BF38" s="457"/>
    </row>
    <row r="39" spans="2:58" ht="21" customHeight="1">
      <c r="D39" s="167"/>
      <c r="E39" s="167"/>
      <c r="F39" s="368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368"/>
      <c r="U39" s="368"/>
      <c r="V39" s="368"/>
      <c r="W39" s="368"/>
      <c r="X39" s="368"/>
      <c r="Y39" s="368"/>
      <c r="Z39" s="368"/>
      <c r="AA39" s="368"/>
      <c r="AB39" s="368"/>
      <c r="AC39" s="368"/>
      <c r="AD39" s="368"/>
      <c r="AE39" s="368"/>
      <c r="AF39" s="368"/>
      <c r="AG39" s="368"/>
      <c r="AH39" s="368"/>
      <c r="AI39" s="368"/>
      <c r="AJ39" s="368"/>
      <c r="AK39" s="368"/>
      <c r="AL39" s="368"/>
      <c r="AM39" s="368"/>
      <c r="AN39" s="368"/>
      <c r="AO39" s="368"/>
      <c r="AP39" s="368"/>
      <c r="AQ39" s="368"/>
      <c r="AR39" s="368"/>
      <c r="AS39" s="368"/>
      <c r="AT39" s="368"/>
      <c r="AU39" s="368"/>
      <c r="AV39" s="368"/>
      <c r="AW39" s="368"/>
      <c r="AX39" s="368"/>
      <c r="AY39" s="368"/>
      <c r="AZ39" s="368"/>
      <c r="BA39" s="368"/>
      <c r="BB39" s="368"/>
      <c r="BC39" s="368"/>
      <c r="BD39" s="368"/>
      <c r="BE39" s="368"/>
      <c r="BF39" s="368"/>
    </row>
    <row r="40" spans="2:58" ht="21" customHeight="1">
      <c r="F40" s="368"/>
      <c r="G40" s="368"/>
      <c r="H40" s="368"/>
      <c r="I40" s="368"/>
      <c r="J40" s="368"/>
      <c r="K40" s="368"/>
      <c r="L40" s="368"/>
      <c r="M40" s="368"/>
      <c r="N40" s="368"/>
      <c r="O40" s="368"/>
      <c r="P40" s="368"/>
      <c r="Q40" s="368"/>
      <c r="R40" s="368"/>
      <c r="S40" s="368"/>
      <c r="T40" s="368"/>
      <c r="U40" s="368"/>
      <c r="V40" s="368"/>
      <c r="W40" s="368"/>
      <c r="X40" s="368"/>
      <c r="Y40" s="368"/>
      <c r="Z40" s="368"/>
      <c r="AA40" s="368"/>
      <c r="AB40" s="368"/>
      <c r="AC40" s="368"/>
      <c r="AD40" s="368"/>
      <c r="AE40" s="368"/>
      <c r="AF40" s="368"/>
      <c r="AG40" s="368"/>
      <c r="AH40" s="368"/>
      <c r="AI40" s="368"/>
      <c r="AJ40" s="368"/>
      <c r="AK40" s="368"/>
      <c r="AL40" s="368"/>
      <c r="AM40" s="368"/>
      <c r="AN40" s="368"/>
      <c r="AO40" s="368"/>
      <c r="AP40" s="368"/>
      <c r="AQ40" s="368"/>
      <c r="AR40" s="368"/>
      <c r="AS40" s="368"/>
      <c r="AT40" s="368"/>
      <c r="AU40" s="368"/>
      <c r="AV40" s="368"/>
      <c r="AW40" s="368"/>
      <c r="AX40" s="368"/>
      <c r="AY40" s="368"/>
      <c r="AZ40" s="368"/>
      <c r="BA40" s="368"/>
      <c r="BB40" s="368"/>
      <c r="BC40" s="368"/>
      <c r="BD40" s="368"/>
      <c r="BE40" s="368"/>
      <c r="BF40" s="368"/>
    </row>
    <row r="41" spans="2:58" ht="21" customHeight="1">
      <c r="B41" s="167"/>
      <c r="C41" s="167"/>
      <c r="D41" s="167"/>
      <c r="E41" s="167"/>
      <c r="F41" s="295"/>
      <c r="G41" s="295"/>
      <c r="H41" s="295"/>
      <c r="I41" s="295"/>
      <c r="J41" s="295"/>
      <c r="K41" s="299"/>
      <c r="L41" s="299"/>
      <c r="M41" s="299"/>
      <c r="N41" s="299"/>
      <c r="O41" s="299"/>
      <c r="P41" s="299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464"/>
      <c r="BA41" s="464"/>
      <c r="BB41" s="464"/>
      <c r="BC41" s="464"/>
      <c r="BD41" s="464"/>
      <c r="BE41" s="464"/>
      <c r="BF41" s="464"/>
    </row>
    <row r="42" spans="2:58" ht="21" customHeight="1">
      <c r="B42" s="167"/>
      <c r="C42" s="167"/>
      <c r="D42" s="167"/>
      <c r="E42" s="167"/>
      <c r="F42" s="295"/>
      <c r="G42" s="295"/>
      <c r="H42" s="295"/>
      <c r="I42" s="295"/>
      <c r="J42" s="295"/>
      <c r="K42" s="299"/>
      <c r="L42" s="299"/>
      <c r="M42" s="299"/>
      <c r="N42" s="299"/>
      <c r="O42" s="299"/>
      <c r="P42" s="299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464"/>
      <c r="BA42" s="464"/>
      <c r="BB42" s="464"/>
      <c r="BC42" s="464"/>
      <c r="BD42" s="464"/>
      <c r="BE42" s="464"/>
      <c r="BF42" s="464"/>
    </row>
    <row r="43" spans="2:58" ht="21" customHeight="1">
      <c r="B43" s="167"/>
      <c r="C43" s="167"/>
      <c r="D43" s="167"/>
      <c r="E43" s="167"/>
      <c r="F43" s="295"/>
      <c r="G43" s="295"/>
      <c r="H43" s="295"/>
      <c r="I43" s="295"/>
      <c r="J43" s="295"/>
      <c r="K43" s="299"/>
      <c r="L43" s="299"/>
      <c r="M43" s="299"/>
      <c r="N43" s="299"/>
      <c r="O43" s="299"/>
      <c r="P43" s="299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464"/>
      <c r="BA43" s="464"/>
      <c r="BB43" s="464"/>
      <c r="BC43" s="464"/>
      <c r="BD43" s="464"/>
      <c r="BE43" s="464"/>
      <c r="BF43" s="464"/>
    </row>
    <row r="44" spans="2:58" ht="21" customHeight="1">
      <c r="B44" s="167"/>
      <c r="C44" s="167"/>
      <c r="D44" s="167"/>
      <c r="E44" s="167"/>
      <c r="F44" s="295"/>
      <c r="G44" s="295"/>
      <c r="H44" s="295"/>
      <c r="I44" s="295"/>
      <c r="J44" s="295"/>
      <c r="K44" s="299"/>
      <c r="L44" s="299"/>
      <c r="M44" s="299"/>
      <c r="N44" s="299"/>
      <c r="O44" s="299"/>
      <c r="P44" s="299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464"/>
      <c r="BA44" s="464"/>
      <c r="BB44" s="464"/>
      <c r="BC44" s="464"/>
      <c r="BD44" s="464"/>
      <c r="BE44" s="464"/>
      <c r="BF44" s="464"/>
    </row>
    <row r="45" spans="2:58" ht="21" customHeight="1">
      <c r="B45" s="167"/>
      <c r="C45" s="167"/>
      <c r="D45" s="167"/>
      <c r="E45" s="167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464"/>
      <c r="BA45" s="464"/>
      <c r="BB45" s="464"/>
      <c r="BC45" s="464"/>
      <c r="BD45" s="464"/>
      <c r="BE45" s="464"/>
      <c r="BF45" s="464"/>
    </row>
    <row r="46" spans="2:58" ht="21" customHeight="1">
      <c r="BF46" s="167"/>
    </row>
  </sheetData>
  <mergeCells count="32">
    <mergeCell ref="B29:D29"/>
    <mergeCell ref="B30:D30"/>
    <mergeCell ref="B23:D23"/>
    <mergeCell ref="B24:D24"/>
    <mergeCell ref="B25:D25"/>
    <mergeCell ref="B26:D26"/>
    <mergeCell ref="B27:D27"/>
    <mergeCell ref="B28:D28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L3:L4"/>
    <mergeCell ref="M3:M4"/>
    <mergeCell ref="N3:N4"/>
    <mergeCell ref="O3:O4"/>
    <mergeCell ref="A5:B9"/>
    <mergeCell ref="J3:J4"/>
    <mergeCell ref="K3:K4"/>
    <mergeCell ref="B10:D10"/>
    <mergeCell ref="F3:F4"/>
    <mergeCell ref="G3:G4"/>
    <mergeCell ref="H3:H4"/>
    <mergeCell ref="I3:I4"/>
  </mergeCells>
  <phoneticPr fontId="8"/>
  <printOptions horizontalCentered="1"/>
  <pageMargins left="0.59055118110236227" right="0.59055118110236227" top="0.59055118110236227" bottom="0.59055118110236227" header="0.31496062992125984" footer="0.31496062992125984"/>
  <pageSetup paperSize="9" firstPageNumber="127" orientation="portrait" useFirstPageNumber="1" r:id="rId1"/>
  <headerFooter alignWithMargins="0">
    <oddHeader>&amp;R&amp;10保健衛生</oddHeader>
    <oddFooter>&amp;C－&amp;P－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4"/>
  <sheetViews>
    <sheetView view="pageBreakPreview" topLeftCell="A16" zoomScale="115" zoomScaleNormal="100" zoomScaleSheetLayoutView="115" workbookViewId="0">
      <selection activeCell="F29" sqref="F29"/>
    </sheetView>
  </sheetViews>
  <sheetFormatPr defaultColWidth="11" defaultRowHeight="13.5"/>
  <cols>
    <col min="1" max="1" width="0.125" style="477" customWidth="1"/>
    <col min="2" max="3" width="8.125" style="477" customWidth="1"/>
    <col min="4" max="5" width="3.5" style="477" customWidth="1"/>
    <col min="6" max="20" width="3.375" style="477" customWidth="1"/>
    <col min="21" max="21" width="3.5" style="477" customWidth="1"/>
    <col min="22" max="23" width="3.375" style="477" customWidth="1"/>
    <col min="24" max="16384" width="11" style="477"/>
  </cols>
  <sheetData>
    <row r="1" spans="2:22" ht="18.75" customHeight="1">
      <c r="B1" s="476" t="s">
        <v>271</v>
      </c>
    </row>
    <row r="2" spans="2:22" ht="14.25">
      <c r="B2" s="478"/>
      <c r="T2" s="479"/>
      <c r="U2" s="479" t="s">
        <v>382</v>
      </c>
    </row>
    <row r="3" spans="2:22" ht="13.5" customHeight="1">
      <c r="B3" s="480" t="s">
        <v>270</v>
      </c>
      <c r="C3" s="753" t="s">
        <v>269</v>
      </c>
      <c r="D3" s="756" t="s">
        <v>268</v>
      </c>
      <c r="E3" s="756"/>
      <c r="F3" s="759" t="s">
        <v>267</v>
      </c>
      <c r="G3" s="759"/>
      <c r="H3" s="762" t="s">
        <v>266</v>
      </c>
      <c r="I3" s="763"/>
      <c r="J3" s="763"/>
      <c r="K3" s="763"/>
      <c r="L3" s="763"/>
      <c r="M3" s="763"/>
      <c r="N3" s="763"/>
      <c r="O3" s="764"/>
      <c r="P3" s="762" t="s">
        <v>265</v>
      </c>
      <c r="Q3" s="763"/>
      <c r="R3" s="763"/>
      <c r="S3" s="764"/>
      <c r="T3" s="765" t="s">
        <v>264</v>
      </c>
      <c r="U3" s="766"/>
    </row>
    <row r="4" spans="2:22" ht="12.75" customHeight="1">
      <c r="B4" s="481"/>
      <c r="C4" s="754"/>
      <c r="D4" s="757"/>
      <c r="E4" s="757"/>
      <c r="F4" s="760"/>
      <c r="G4" s="760"/>
      <c r="H4" s="771" t="s">
        <v>263</v>
      </c>
      <c r="I4" s="771"/>
      <c r="J4" s="771" t="s">
        <v>262</v>
      </c>
      <c r="K4" s="771"/>
      <c r="L4" s="771" t="s">
        <v>261</v>
      </c>
      <c r="M4" s="771"/>
      <c r="N4" s="772" t="s">
        <v>260</v>
      </c>
      <c r="O4" s="773"/>
      <c r="P4" s="778" t="s">
        <v>259</v>
      </c>
      <c r="Q4" s="778"/>
      <c r="R4" s="771" t="s">
        <v>258</v>
      </c>
      <c r="S4" s="771"/>
      <c r="T4" s="767"/>
      <c r="U4" s="768"/>
    </row>
    <row r="5" spans="2:22" ht="12.75" customHeight="1">
      <c r="B5" s="482"/>
      <c r="C5" s="754"/>
      <c r="D5" s="757"/>
      <c r="E5" s="757"/>
      <c r="F5" s="760"/>
      <c r="G5" s="760"/>
      <c r="H5" s="771"/>
      <c r="I5" s="771"/>
      <c r="J5" s="771"/>
      <c r="K5" s="771"/>
      <c r="L5" s="771"/>
      <c r="M5" s="771"/>
      <c r="N5" s="774"/>
      <c r="O5" s="775"/>
      <c r="P5" s="778"/>
      <c r="Q5" s="778"/>
      <c r="R5" s="771"/>
      <c r="S5" s="771"/>
      <c r="T5" s="767"/>
      <c r="U5" s="768"/>
    </row>
    <row r="6" spans="2:22" ht="14.25" customHeight="1">
      <c r="B6" s="483" t="s">
        <v>257</v>
      </c>
      <c r="C6" s="755"/>
      <c r="D6" s="758"/>
      <c r="E6" s="758"/>
      <c r="F6" s="761"/>
      <c r="G6" s="761"/>
      <c r="H6" s="771"/>
      <c r="I6" s="771"/>
      <c r="J6" s="771"/>
      <c r="K6" s="771"/>
      <c r="L6" s="771"/>
      <c r="M6" s="771"/>
      <c r="N6" s="776"/>
      <c r="O6" s="777"/>
      <c r="P6" s="778"/>
      <c r="Q6" s="778"/>
      <c r="R6" s="771"/>
      <c r="S6" s="771"/>
      <c r="T6" s="769"/>
      <c r="U6" s="770"/>
    </row>
    <row r="7" spans="2:22" ht="15.75" customHeight="1">
      <c r="B7" s="484" t="s">
        <v>383</v>
      </c>
      <c r="C7" s="98">
        <v>42</v>
      </c>
      <c r="D7" s="779">
        <v>57</v>
      </c>
      <c r="E7" s="780"/>
      <c r="F7" s="779">
        <v>6</v>
      </c>
      <c r="G7" s="780"/>
      <c r="H7" s="779" t="s">
        <v>256</v>
      </c>
      <c r="I7" s="780"/>
      <c r="J7" s="779" t="s">
        <v>256</v>
      </c>
      <c r="K7" s="780"/>
      <c r="L7" s="779">
        <v>1</v>
      </c>
      <c r="M7" s="780"/>
      <c r="N7" s="779" t="s">
        <v>256</v>
      </c>
      <c r="O7" s="780"/>
      <c r="P7" s="781">
        <v>3</v>
      </c>
      <c r="Q7" s="781"/>
      <c r="R7" s="779">
        <v>16</v>
      </c>
      <c r="S7" s="780"/>
      <c r="T7" s="782">
        <f t="shared" ref="T7:T13" si="0">SUM(C7:S7)</f>
        <v>125</v>
      </c>
      <c r="U7" s="783"/>
    </row>
    <row r="8" spans="2:22" ht="15.75" customHeight="1">
      <c r="B8" s="484" t="s">
        <v>255</v>
      </c>
      <c r="C8" s="99">
        <v>43</v>
      </c>
      <c r="D8" s="784">
        <v>60</v>
      </c>
      <c r="E8" s="784"/>
      <c r="F8" s="784">
        <v>6</v>
      </c>
      <c r="G8" s="784"/>
      <c r="H8" s="781">
        <v>0</v>
      </c>
      <c r="I8" s="781"/>
      <c r="J8" s="779">
        <v>0</v>
      </c>
      <c r="K8" s="780"/>
      <c r="L8" s="781">
        <v>1</v>
      </c>
      <c r="M8" s="781"/>
      <c r="N8" s="779">
        <v>0</v>
      </c>
      <c r="O8" s="780"/>
      <c r="P8" s="781">
        <v>2</v>
      </c>
      <c r="Q8" s="781"/>
      <c r="R8" s="781">
        <v>18</v>
      </c>
      <c r="S8" s="781"/>
      <c r="T8" s="779">
        <f t="shared" si="0"/>
        <v>130</v>
      </c>
      <c r="U8" s="785"/>
    </row>
    <row r="9" spans="2:22" ht="15.75" customHeight="1">
      <c r="B9" s="484" t="s">
        <v>357</v>
      </c>
      <c r="C9" s="98">
        <v>38</v>
      </c>
      <c r="D9" s="781">
        <v>62</v>
      </c>
      <c r="E9" s="781"/>
      <c r="F9" s="781">
        <v>6</v>
      </c>
      <c r="G9" s="781"/>
      <c r="H9" s="781">
        <v>0</v>
      </c>
      <c r="I9" s="781"/>
      <c r="J9" s="781">
        <v>0</v>
      </c>
      <c r="K9" s="781"/>
      <c r="L9" s="781">
        <v>1</v>
      </c>
      <c r="M9" s="781"/>
      <c r="N9" s="781">
        <v>0</v>
      </c>
      <c r="O9" s="781"/>
      <c r="P9" s="781">
        <v>2</v>
      </c>
      <c r="Q9" s="781"/>
      <c r="R9" s="781">
        <v>17</v>
      </c>
      <c r="S9" s="781"/>
      <c r="T9" s="781">
        <f t="shared" si="0"/>
        <v>126</v>
      </c>
      <c r="U9" s="786"/>
    </row>
    <row r="10" spans="2:22" ht="15.75" customHeight="1">
      <c r="B10" s="484" t="s">
        <v>384</v>
      </c>
      <c r="C10" s="98">
        <v>39</v>
      </c>
      <c r="D10" s="781">
        <v>62</v>
      </c>
      <c r="E10" s="781"/>
      <c r="F10" s="781">
        <v>6</v>
      </c>
      <c r="G10" s="781"/>
      <c r="H10" s="781">
        <v>0</v>
      </c>
      <c r="I10" s="781"/>
      <c r="J10" s="781">
        <v>0</v>
      </c>
      <c r="K10" s="781"/>
      <c r="L10" s="781">
        <v>1</v>
      </c>
      <c r="M10" s="781"/>
      <c r="N10" s="781">
        <v>0</v>
      </c>
      <c r="O10" s="781"/>
      <c r="P10" s="781">
        <v>2</v>
      </c>
      <c r="Q10" s="781"/>
      <c r="R10" s="781">
        <v>20</v>
      </c>
      <c r="S10" s="781"/>
      <c r="T10" s="781">
        <f t="shared" si="0"/>
        <v>130</v>
      </c>
      <c r="U10" s="786"/>
    </row>
    <row r="11" spans="2:22" ht="15.75" customHeight="1">
      <c r="B11" s="484" t="s">
        <v>385</v>
      </c>
      <c r="C11" s="99">
        <v>39</v>
      </c>
      <c r="D11" s="784">
        <v>64</v>
      </c>
      <c r="E11" s="784"/>
      <c r="F11" s="784">
        <v>6</v>
      </c>
      <c r="G11" s="784"/>
      <c r="H11" s="784">
        <v>0</v>
      </c>
      <c r="I11" s="784"/>
      <c r="J11" s="782">
        <v>0</v>
      </c>
      <c r="K11" s="787"/>
      <c r="L11" s="784">
        <v>3</v>
      </c>
      <c r="M11" s="784"/>
      <c r="N11" s="782">
        <v>0</v>
      </c>
      <c r="O11" s="787"/>
      <c r="P11" s="784">
        <v>1</v>
      </c>
      <c r="Q11" s="784"/>
      <c r="R11" s="784">
        <v>20</v>
      </c>
      <c r="S11" s="784"/>
      <c r="T11" s="782">
        <f t="shared" si="0"/>
        <v>133</v>
      </c>
      <c r="U11" s="783"/>
    </row>
    <row r="12" spans="2:22" ht="15.75" customHeight="1">
      <c r="B12" s="484" t="s">
        <v>386</v>
      </c>
      <c r="C12" s="98">
        <v>38</v>
      </c>
      <c r="D12" s="781">
        <v>64</v>
      </c>
      <c r="E12" s="781"/>
      <c r="F12" s="781">
        <v>6</v>
      </c>
      <c r="G12" s="781"/>
      <c r="H12" s="781">
        <v>0</v>
      </c>
      <c r="I12" s="781"/>
      <c r="J12" s="781">
        <v>0</v>
      </c>
      <c r="K12" s="781"/>
      <c r="L12" s="781">
        <v>3</v>
      </c>
      <c r="M12" s="781"/>
      <c r="N12" s="781">
        <v>0</v>
      </c>
      <c r="O12" s="781"/>
      <c r="P12" s="781">
        <v>1</v>
      </c>
      <c r="Q12" s="781"/>
      <c r="R12" s="781">
        <v>20</v>
      </c>
      <c r="S12" s="781"/>
      <c r="T12" s="781">
        <f t="shared" si="0"/>
        <v>132</v>
      </c>
      <c r="U12" s="786"/>
    </row>
    <row r="13" spans="2:22" ht="15.75" customHeight="1">
      <c r="B13" s="485" t="s">
        <v>387</v>
      </c>
      <c r="C13" s="486">
        <v>37</v>
      </c>
      <c r="D13" s="788">
        <v>66</v>
      </c>
      <c r="E13" s="788"/>
      <c r="F13" s="788">
        <v>6</v>
      </c>
      <c r="G13" s="788"/>
      <c r="H13" s="788">
        <v>0</v>
      </c>
      <c r="I13" s="788"/>
      <c r="J13" s="788">
        <v>0</v>
      </c>
      <c r="K13" s="788"/>
      <c r="L13" s="788">
        <v>4</v>
      </c>
      <c r="M13" s="788"/>
      <c r="N13" s="788">
        <v>0</v>
      </c>
      <c r="O13" s="788"/>
      <c r="P13" s="788">
        <v>1</v>
      </c>
      <c r="Q13" s="788"/>
      <c r="R13" s="788">
        <v>21</v>
      </c>
      <c r="S13" s="788"/>
      <c r="T13" s="788">
        <f t="shared" si="0"/>
        <v>135</v>
      </c>
      <c r="U13" s="789"/>
    </row>
    <row r="14" spans="2:22" ht="15" customHeight="1">
      <c r="B14" s="487"/>
      <c r="T14" s="479"/>
      <c r="U14" s="479" t="s">
        <v>388</v>
      </c>
      <c r="V14" s="487"/>
    </row>
    <row r="15" spans="2:22" ht="18.75" customHeight="1">
      <c r="B15" s="476" t="s">
        <v>254</v>
      </c>
    </row>
    <row r="16" spans="2:22" ht="14.25">
      <c r="B16" s="478"/>
    </row>
    <row r="17" spans="2:23" ht="14.25" customHeight="1">
      <c r="B17" s="480"/>
      <c r="C17" s="488"/>
      <c r="D17" s="488"/>
      <c r="E17" s="489" t="s">
        <v>389</v>
      </c>
      <c r="F17" s="796" t="s">
        <v>668</v>
      </c>
      <c r="G17" s="797"/>
      <c r="H17" s="798"/>
      <c r="I17" s="790" t="s">
        <v>253</v>
      </c>
      <c r="J17" s="791"/>
      <c r="K17" s="792"/>
      <c r="L17" s="790" t="s">
        <v>390</v>
      </c>
      <c r="M17" s="791"/>
      <c r="N17" s="792"/>
      <c r="O17" s="790" t="s">
        <v>391</v>
      </c>
      <c r="P17" s="791"/>
      <c r="Q17" s="792"/>
      <c r="R17" s="790" t="s">
        <v>392</v>
      </c>
      <c r="S17" s="791"/>
      <c r="T17" s="792"/>
      <c r="U17" s="790" t="s">
        <v>393</v>
      </c>
      <c r="V17" s="791"/>
      <c r="W17" s="793"/>
    </row>
    <row r="18" spans="2:23" ht="14.25">
      <c r="B18" s="490" t="s">
        <v>252</v>
      </c>
      <c r="C18" s="491"/>
      <c r="D18" s="491"/>
      <c r="E18" s="492"/>
      <c r="F18" s="260" t="s">
        <v>251</v>
      </c>
      <c r="G18" s="260" t="s">
        <v>250</v>
      </c>
      <c r="H18" s="193" t="s">
        <v>249</v>
      </c>
      <c r="I18" s="493" t="s">
        <v>251</v>
      </c>
      <c r="J18" s="261" t="s">
        <v>250</v>
      </c>
      <c r="K18" s="261" t="s">
        <v>249</v>
      </c>
      <c r="L18" s="261" t="s">
        <v>251</v>
      </c>
      <c r="M18" s="261" t="s">
        <v>250</v>
      </c>
      <c r="N18" s="261" t="s">
        <v>249</v>
      </c>
      <c r="O18" s="261" t="s">
        <v>251</v>
      </c>
      <c r="P18" s="261" t="s">
        <v>250</v>
      </c>
      <c r="Q18" s="263" t="s">
        <v>249</v>
      </c>
      <c r="R18" s="261" t="s">
        <v>251</v>
      </c>
      <c r="S18" s="261" t="s">
        <v>250</v>
      </c>
      <c r="T18" s="261" t="s">
        <v>249</v>
      </c>
      <c r="U18" s="261" t="s">
        <v>251</v>
      </c>
      <c r="V18" s="261" t="s">
        <v>250</v>
      </c>
      <c r="W18" s="262" t="s">
        <v>249</v>
      </c>
    </row>
    <row r="19" spans="2:23" ht="15" customHeight="1">
      <c r="B19" s="794" t="s">
        <v>248</v>
      </c>
      <c r="C19" s="795"/>
      <c r="D19" s="795"/>
      <c r="E19" s="795"/>
      <c r="F19" s="95">
        <f>SUM(G19:H19)</f>
        <v>210</v>
      </c>
      <c r="G19" s="95">
        <v>117</v>
      </c>
      <c r="H19" s="95">
        <v>93</v>
      </c>
      <c r="I19" s="95">
        <f>SUM(J19:K19)</f>
        <v>201</v>
      </c>
      <c r="J19" s="95">
        <v>109</v>
      </c>
      <c r="K19" s="95">
        <v>92</v>
      </c>
      <c r="L19" s="95">
        <f>SUM(M19:N19)</f>
        <v>170</v>
      </c>
      <c r="M19" s="95">
        <v>92</v>
      </c>
      <c r="N19" s="95">
        <v>78</v>
      </c>
      <c r="O19" s="95">
        <f>SUM(P19:Q19)</f>
        <v>248</v>
      </c>
      <c r="P19" s="95">
        <v>122</v>
      </c>
      <c r="Q19" s="97">
        <v>126</v>
      </c>
      <c r="R19" s="95">
        <f>SUM(S19:T19)</f>
        <v>202</v>
      </c>
      <c r="S19" s="95">
        <v>113</v>
      </c>
      <c r="T19" s="95">
        <v>89</v>
      </c>
      <c r="U19" s="95">
        <f>SUM(V19:W19)</f>
        <v>230</v>
      </c>
      <c r="V19" s="95">
        <v>127</v>
      </c>
      <c r="W19" s="494">
        <v>103</v>
      </c>
    </row>
    <row r="20" spans="2:23" ht="15" customHeight="1">
      <c r="B20" s="794" t="s">
        <v>247</v>
      </c>
      <c r="C20" s="795"/>
      <c r="D20" s="795"/>
      <c r="E20" s="795"/>
      <c r="F20" s="530">
        <v>3</v>
      </c>
      <c r="G20" s="531" t="s">
        <v>158</v>
      </c>
      <c r="H20" s="532">
        <v>3</v>
      </c>
      <c r="I20" s="95">
        <f t="shared" ref="I20:I53" si="1">SUM(J20:K20)</f>
        <v>2</v>
      </c>
      <c r="J20" s="95">
        <v>1</v>
      </c>
      <c r="K20" s="95">
        <v>1</v>
      </c>
      <c r="L20" s="95">
        <f t="shared" ref="L20:L53" si="2">SUM(M20:N20)</f>
        <v>0</v>
      </c>
      <c r="M20" s="95">
        <v>0</v>
      </c>
      <c r="N20" s="95">
        <v>0</v>
      </c>
      <c r="O20" s="95">
        <f t="shared" ref="O20:O53" si="3">SUM(P20:Q20)</f>
        <v>1</v>
      </c>
      <c r="P20" s="95">
        <v>1</v>
      </c>
      <c r="Q20" s="97">
        <v>0</v>
      </c>
      <c r="R20" s="95">
        <f t="shared" ref="R20:R53" si="4">SUM(S20:T20)</f>
        <v>0</v>
      </c>
      <c r="S20" s="95">
        <v>0</v>
      </c>
      <c r="T20" s="95">
        <v>0</v>
      </c>
      <c r="U20" s="95">
        <f t="shared" ref="U20:U53" si="5">SUM(V20:W20)</f>
        <v>1</v>
      </c>
      <c r="V20" s="95">
        <v>0</v>
      </c>
      <c r="W20" s="494">
        <v>1</v>
      </c>
    </row>
    <row r="21" spans="2:23" ht="15" customHeight="1">
      <c r="B21" s="794" t="s">
        <v>246</v>
      </c>
      <c r="C21" s="795"/>
      <c r="D21" s="795"/>
      <c r="E21" s="795"/>
      <c r="F21" s="530">
        <v>1</v>
      </c>
      <c r="G21" s="532">
        <v>1</v>
      </c>
      <c r="H21" s="531" t="s">
        <v>158</v>
      </c>
      <c r="I21" s="95">
        <f t="shared" si="1"/>
        <v>1</v>
      </c>
      <c r="J21" s="95">
        <v>0</v>
      </c>
      <c r="K21" s="95">
        <v>1</v>
      </c>
      <c r="L21" s="95">
        <f t="shared" si="2"/>
        <v>0</v>
      </c>
      <c r="M21" s="95">
        <v>0</v>
      </c>
      <c r="N21" s="95">
        <v>0</v>
      </c>
      <c r="O21" s="95">
        <f t="shared" si="3"/>
        <v>0</v>
      </c>
      <c r="P21" s="95">
        <v>0</v>
      </c>
      <c r="Q21" s="97">
        <v>0</v>
      </c>
      <c r="R21" s="95">
        <f t="shared" si="4"/>
        <v>0</v>
      </c>
      <c r="S21" s="95">
        <v>0</v>
      </c>
      <c r="T21" s="95">
        <v>0</v>
      </c>
      <c r="U21" s="95">
        <f t="shared" si="5"/>
        <v>0</v>
      </c>
      <c r="V21" s="95">
        <v>0</v>
      </c>
      <c r="W21" s="494">
        <v>0</v>
      </c>
    </row>
    <row r="22" spans="2:23" ht="15" customHeight="1">
      <c r="B22" s="794" t="s">
        <v>245</v>
      </c>
      <c r="C22" s="795"/>
      <c r="D22" s="795"/>
      <c r="E22" s="795"/>
      <c r="F22" s="95">
        <f t="shared" ref="F22:F25" si="6">SUM(G22:H22)</f>
        <v>2</v>
      </c>
      <c r="G22" s="532">
        <v>1</v>
      </c>
      <c r="H22" s="532">
        <v>1</v>
      </c>
      <c r="I22" s="95">
        <f t="shared" si="1"/>
        <v>8</v>
      </c>
      <c r="J22" s="95">
        <v>4</v>
      </c>
      <c r="K22" s="95">
        <v>4</v>
      </c>
      <c r="L22" s="95">
        <f t="shared" si="2"/>
        <v>4</v>
      </c>
      <c r="M22" s="95">
        <v>3</v>
      </c>
      <c r="N22" s="95">
        <v>1</v>
      </c>
      <c r="O22" s="95">
        <f t="shared" si="3"/>
        <v>4</v>
      </c>
      <c r="P22" s="95">
        <v>2</v>
      </c>
      <c r="Q22" s="97">
        <v>2</v>
      </c>
      <c r="R22" s="95">
        <f t="shared" si="4"/>
        <v>5</v>
      </c>
      <c r="S22" s="95">
        <v>4</v>
      </c>
      <c r="T22" s="95">
        <v>1</v>
      </c>
      <c r="U22" s="95">
        <f t="shared" si="5"/>
        <v>4</v>
      </c>
      <c r="V22" s="95">
        <v>4</v>
      </c>
      <c r="W22" s="494">
        <v>0</v>
      </c>
    </row>
    <row r="23" spans="2:23" ht="15" customHeight="1">
      <c r="B23" s="794" t="s">
        <v>244</v>
      </c>
      <c r="C23" s="795"/>
      <c r="D23" s="795"/>
      <c r="E23" s="795"/>
      <c r="F23" s="95">
        <f t="shared" si="6"/>
        <v>0</v>
      </c>
      <c r="G23" s="532">
        <v>0</v>
      </c>
      <c r="H23" s="532">
        <v>0</v>
      </c>
      <c r="I23" s="95">
        <f t="shared" si="1"/>
        <v>0</v>
      </c>
      <c r="J23" s="95">
        <v>0</v>
      </c>
      <c r="K23" s="95">
        <v>0</v>
      </c>
      <c r="L23" s="95">
        <f t="shared" si="2"/>
        <v>2</v>
      </c>
      <c r="M23" s="95">
        <v>1</v>
      </c>
      <c r="N23" s="95">
        <v>1</v>
      </c>
      <c r="O23" s="95">
        <f t="shared" si="3"/>
        <v>1</v>
      </c>
      <c r="P23" s="95">
        <v>1</v>
      </c>
      <c r="Q23" s="97">
        <v>0</v>
      </c>
      <c r="R23" s="95">
        <f t="shared" si="4"/>
        <v>0</v>
      </c>
      <c r="S23" s="95">
        <v>0</v>
      </c>
      <c r="T23" s="95">
        <v>0</v>
      </c>
      <c r="U23" s="95">
        <f t="shared" si="5"/>
        <v>2</v>
      </c>
      <c r="V23" s="95">
        <v>2</v>
      </c>
      <c r="W23" s="494">
        <v>0</v>
      </c>
    </row>
    <row r="24" spans="2:23" ht="15" customHeight="1">
      <c r="B24" s="794" t="s">
        <v>243</v>
      </c>
      <c r="C24" s="795"/>
      <c r="D24" s="795"/>
      <c r="E24" s="795"/>
      <c r="F24" s="95">
        <f t="shared" si="6"/>
        <v>0</v>
      </c>
      <c r="G24" s="532">
        <v>0</v>
      </c>
      <c r="H24" s="532">
        <v>0</v>
      </c>
      <c r="I24" s="95">
        <f t="shared" si="1"/>
        <v>0</v>
      </c>
      <c r="J24" s="95">
        <v>0</v>
      </c>
      <c r="K24" s="95">
        <v>0</v>
      </c>
      <c r="L24" s="95">
        <f t="shared" si="2"/>
        <v>0</v>
      </c>
      <c r="M24" s="95">
        <v>0</v>
      </c>
      <c r="N24" s="95">
        <v>0</v>
      </c>
      <c r="O24" s="95">
        <f t="shared" si="3"/>
        <v>0</v>
      </c>
      <c r="P24" s="95">
        <v>0</v>
      </c>
      <c r="Q24" s="97">
        <v>0</v>
      </c>
      <c r="R24" s="95">
        <f t="shared" si="4"/>
        <v>0</v>
      </c>
      <c r="S24" s="95">
        <v>0</v>
      </c>
      <c r="T24" s="95">
        <v>0</v>
      </c>
      <c r="U24" s="95">
        <f t="shared" si="5"/>
        <v>0</v>
      </c>
      <c r="V24" s="95">
        <v>0</v>
      </c>
      <c r="W24" s="494">
        <v>0</v>
      </c>
    </row>
    <row r="25" spans="2:23" ht="15" customHeight="1">
      <c r="B25" s="794" t="s">
        <v>242</v>
      </c>
      <c r="C25" s="795"/>
      <c r="D25" s="795"/>
      <c r="E25" s="795"/>
      <c r="F25" s="95">
        <f t="shared" si="6"/>
        <v>2</v>
      </c>
      <c r="G25" s="532">
        <v>1</v>
      </c>
      <c r="H25" s="532">
        <v>1</v>
      </c>
      <c r="I25" s="95">
        <f t="shared" si="1"/>
        <v>0</v>
      </c>
      <c r="J25" s="95">
        <v>0</v>
      </c>
      <c r="K25" s="95">
        <v>0</v>
      </c>
      <c r="L25" s="95">
        <f t="shared" si="2"/>
        <v>2</v>
      </c>
      <c r="M25" s="95">
        <v>0</v>
      </c>
      <c r="N25" s="95">
        <v>2</v>
      </c>
      <c r="O25" s="95">
        <f t="shared" si="3"/>
        <v>2</v>
      </c>
      <c r="P25" s="95">
        <v>2</v>
      </c>
      <c r="Q25" s="97">
        <v>0</v>
      </c>
      <c r="R25" s="95">
        <f t="shared" si="4"/>
        <v>0</v>
      </c>
      <c r="S25" s="95">
        <v>0</v>
      </c>
      <c r="T25" s="95">
        <v>0</v>
      </c>
      <c r="U25" s="95">
        <f t="shared" si="5"/>
        <v>0</v>
      </c>
      <c r="V25" s="95">
        <v>0</v>
      </c>
      <c r="W25" s="494">
        <v>0</v>
      </c>
    </row>
    <row r="26" spans="2:23" ht="15" customHeight="1">
      <c r="B26" s="794" t="s">
        <v>241</v>
      </c>
      <c r="C26" s="795"/>
      <c r="D26" s="795"/>
      <c r="E26" s="795"/>
      <c r="F26" s="530">
        <v>61</v>
      </c>
      <c r="G26" s="532">
        <v>33</v>
      </c>
      <c r="H26" s="532">
        <v>28</v>
      </c>
      <c r="I26" s="95">
        <f t="shared" si="1"/>
        <v>59</v>
      </c>
      <c r="J26" s="95">
        <v>38</v>
      </c>
      <c r="K26" s="95">
        <v>21</v>
      </c>
      <c r="L26" s="95">
        <f t="shared" si="2"/>
        <v>47</v>
      </c>
      <c r="M26" s="95">
        <v>27</v>
      </c>
      <c r="N26" s="95">
        <v>20</v>
      </c>
      <c r="O26" s="95">
        <f t="shared" si="3"/>
        <v>67</v>
      </c>
      <c r="P26" s="95">
        <v>32</v>
      </c>
      <c r="Q26" s="97">
        <v>35</v>
      </c>
      <c r="R26" s="95">
        <f t="shared" si="4"/>
        <v>60</v>
      </c>
      <c r="S26" s="95">
        <v>39</v>
      </c>
      <c r="T26" s="95">
        <v>21</v>
      </c>
      <c r="U26" s="95">
        <f t="shared" si="5"/>
        <v>60</v>
      </c>
      <c r="V26" s="95">
        <v>35</v>
      </c>
      <c r="W26" s="494">
        <v>25</v>
      </c>
    </row>
    <row r="27" spans="2:23" ht="15" customHeight="1">
      <c r="B27" s="799" t="s">
        <v>240</v>
      </c>
      <c r="C27" s="800"/>
      <c r="D27" s="800"/>
      <c r="E27" s="800"/>
      <c r="F27" s="530">
        <v>2</v>
      </c>
      <c r="G27" s="532">
        <v>2</v>
      </c>
      <c r="H27" s="531" t="s">
        <v>158</v>
      </c>
      <c r="I27" s="95">
        <f t="shared" si="1"/>
        <v>0</v>
      </c>
      <c r="J27" s="95">
        <v>0</v>
      </c>
      <c r="K27" s="95">
        <v>0</v>
      </c>
      <c r="L27" s="95">
        <f t="shared" si="2"/>
        <v>0</v>
      </c>
      <c r="M27" s="95">
        <v>0</v>
      </c>
      <c r="N27" s="95">
        <v>0</v>
      </c>
      <c r="O27" s="95">
        <f t="shared" si="3"/>
        <v>4</v>
      </c>
      <c r="P27" s="95">
        <v>4</v>
      </c>
      <c r="Q27" s="97">
        <v>0</v>
      </c>
      <c r="R27" s="95">
        <f t="shared" si="4"/>
        <v>4</v>
      </c>
      <c r="S27" s="95">
        <v>3</v>
      </c>
      <c r="T27" s="95">
        <v>1</v>
      </c>
      <c r="U27" s="95">
        <f t="shared" si="5"/>
        <v>1</v>
      </c>
      <c r="V27" s="95">
        <v>1</v>
      </c>
      <c r="W27" s="494">
        <v>0</v>
      </c>
    </row>
    <row r="28" spans="2:23" ht="15" customHeight="1">
      <c r="B28" s="799" t="s">
        <v>239</v>
      </c>
      <c r="C28" s="800"/>
      <c r="D28" s="800"/>
      <c r="E28" s="800"/>
      <c r="F28" s="530">
        <v>4</v>
      </c>
      <c r="G28" s="532">
        <v>2</v>
      </c>
      <c r="H28" s="532">
        <v>2</v>
      </c>
      <c r="I28" s="95">
        <f t="shared" si="1"/>
        <v>8</v>
      </c>
      <c r="J28" s="95">
        <v>7</v>
      </c>
      <c r="K28" s="95">
        <v>1</v>
      </c>
      <c r="L28" s="95">
        <f t="shared" si="2"/>
        <v>3</v>
      </c>
      <c r="M28" s="95">
        <v>2</v>
      </c>
      <c r="N28" s="95">
        <v>1</v>
      </c>
      <c r="O28" s="95">
        <f t="shared" si="3"/>
        <v>4</v>
      </c>
      <c r="P28" s="95">
        <v>3</v>
      </c>
      <c r="Q28" s="97">
        <v>1</v>
      </c>
      <c r="R28" s="95">
        <f t="shared" si="4"/>
        <v>5</v>
      </c>
      <c r="S28" s="95">
        <v>3</v>
      </c>
      <c r="T28" s="95">
        <v>2</v>
      </c>
      <c r="U28" s="95">
        <f t="shared" si="5"/>
        <v>4</v>
      </c>
      <c r="V28" s="95">
        <v>2</v>
      </c>
      <c r="W28" s="494">
        <v>2</v>
      </c>
    </row>
    <row r="29" spans="2:23" ht="15" customHeight="1">
      <c r="B29" s="799" t="s">
        <v>238</v>
      </c>
      <c r="C29" s="800"/>
      <c r="D29" s="800"/>
      <c r="E29" s="800"/>
      <c r="F29" s="530">
        <v>2</v>
      </c>
      <c r="G29" s="532">
        <v>2</v>
      </c>
      <c r="H29" s="531" t="s">
        <v>158</v>
      </c>
      <c r="I29" s="95">
        <f t="shared" si="1"/>
        <v>2</v>
      </c>
      <c r="J29" s="95">
        <v>2</v>
      </c>
      <c r="K29" s="95">
        <v>0</v>
      </c>
      <c r="L29" s="95">
        <f t="shared" si="2"/>
        <v>1</v>
      </c>
      <c r="M29" s="95">
        <v>0</v>
      </c>
      <c r="N29" s="95">
        <v>1</v>
      </c>
      <c r="O29" s="95">
        <f t="shared" si="3"/>
        <v>7</v>
      </c>
      <c r="P29" s="95">
        <v>4</v>
      </c>
      <c r="Q29" s="97">
        <v>3</v>
      </c>
      <c r="R29" s="95">
        <f t="shared" si="4"/>
        <v>2</v>
      </c>
      <c r="S29" s="95">
        <v>1</v>
      </c>
      <c r="T29" s="95">
        <v>1</v>
      </c>
      <c r="U29" s="95">
        <f t="shared" si="5"/>
        <v>4</v>
      </c>
      <c r="V29" s="95">
        <v>3</v>
      </c>
      <c r="W29" s="494">
        <v>1</v>
      </c>
    </row>
    <row r="30" spans="2:23" ht="15" customHeight="1">
      <c r="B30" s="799" t="s">
        <v>237</v>
      </c>
      <c r="C30" s="800"/>
      <c r="D30" s="800"/>
      <c r="E30" s="800"/>
      <c r="F30" s="530">
        <v>3</v>
      </c>
      <c r="G30" s="532">
        <v>2</v>
      </c>
      <c r="H30" s="532">
        <v>1</v>
      </c>
      <c r="I30" s="95">
        <f t="shared" si="1"/>
        <v>5</v>
      </c>
      <c r="J30" s="95">
        <v>4</v>
      </c>
      <c r="K30" s="95">
        <v>1</v>
      </c>
      <c r="L30" s="95">
        <f t="shared" si="2"/>
        <v>4</v>
      </c>
      <c r="M30" s="95">
        <v>4</v>
      </c>
      <c r="N30" s="95">
        <v>0</v>
      </c>
      <c r="O30" s="95">
        <f t="shared" si="3"/>
        <v>4</v>
      </c>
      <c r="P30" s="95">
        <v>1</v>
      </c>
      <c r="Q30" s="97">
        <v>3</v>
      </c>
      <c r="R30" s="95">
        <f t="shared" si="4"/>
        <v>5</v>
      </c>
      <c r="S30" s="95">
        <v>4</v>
      </c>
      <c r="T30" s="95">
        <v>1</v>
      </c>
      <c r="U30" s="95">
        <f t="shared" si="5"/>
        <v>2</v>
      </c>
      <c r="V30" s="95">
        <v>1</v>
      </c>
      <c r="W30" s="494">
        <v>1</v>
      </c>
    </row>
    <row r="31" spans="2:23" ht="15" customHeight="1">
      <c r="B31" s="799" t="s">
        <v>236</v>
      </c>
      <c r="C31" s="800"/>
      <c r="D31" s="800"/>
      <c r="E31" s="800"/>
      <c r="F31" s="530">
        <v>7</v>
      </c>
      <c r="G31" s="532">
        <v>2</v>
      </c>
      <c r="H31" s="532">
        <v>5</v>
      </c>
      <c r="I31" s="95">
        <f t="shared" si="1"/>
        <v>3</v>
      </c>
      <c r="J31" s="95">
        <v>2</v>
      </c>
      <c r="K31" s="95">
        <v>1</v>
      </c>
      <c r="L31" s="95">
        <f t="shared" si="2"/>
        <v>2</v>
      </c>
      <c r="M31" s="95">
        <v>0</v>
      </c>
      <c r="N31" s="95">
        <v>2</v>
      </c>
      <c r="O31" s="95">
        <f t="shared" si="3"/>
        <v>8</v>
      </c>
      <c r="P31" s="95">
        <v>4</v>
      </c>
      <c r="Q31" s="97">
        <v>4</v>
      </c>
      <c r="R31" s="95">
        <f t="shared" si="4"/>
        <v>6</v>
      </c>
      <c r="S31" s="95">
        <v>5</v>
      </c>
      <c r="T31" s="95">
        <v>1</v>
      </c>
      <c r="U31" s="95">
        <f t="shared" si="5"/>
        <v>4</v>
      </c>
      <c r="V31" s="95">
        <v>2</v>
      </c>
      <c r="W31" s="494">
        <v>2</v>
      </c>
    </row>
    <row r="32" spans="2:23" ht="15" customHeight="1">
      <c r="B32" s="799" t="s">
        <v>235</v>
      </c>
      <c r="C32" s="800"/>
      <c r="D32" s="800"/>
      <c r="E32" s="800"/>
      <c r="F32" s="530">
        <v>9</v>
      </c>
      <c r="G32" s="532">
        <v>6</v>
      </c>
      <c r="H32" s="532">
        <v>3</v>
      </c>
      <c r="I32" s="95">
        <f t="shared" si="1"/>
        <v>15</v>
      </c>
      <c r="J32" s="95">
        <v>13</v>
      </c>
      <c r="K32" s="95">
        <v>2</v>
      </c>
      <c r="L32" s="95">
        <f t="shared" si="2"/>
        <v>7</v>
      </c>
      <c r="M32" s="95">
        <v>6</v>
      </c>
      <c r="N32" s="95">
        <v>1</v>
      </c>
      <c r="O32" s="95">
        <f t="shared" si="3"/>
        <v>11</v>
      </c>
      <c r="P32" s="95">
        <v>7</v>
      </c>
      <c r="Q32" s="97">
        <v>4</v>
      </c>
      <c r="R32" s="95">
        <f t="shared" si="4"/>
        <v>8</v>
      </c>
      <c r="S32" s="95">
        <v>7</v>
      </c>
      <c r="T32" s="95">
        <v>1</v>
      </c>
      <c r="U32" s="95">
        <f t="shared" si="5"/>
        <v>9</v>
      </c>
      <c r="V32" s="95">
        <v>6</v>
      </c>
      <c r="W32" s="494">
        <v>3</v>
      </c>
    </row>
    <row r="33" spans="2:23" ht="15" customHeight="1">
      <c r="B33" s="799" t="s">
        <v>234</v>
      </c>
      <c r="C33" s="800"/>
      <c r="D33" s="800"/>
      <c r="E33" s="800"/>
      <c r="F33" s="530">
        <v>1</v>
      </c>
      <c r="G33" s="532">
        <v>1</v>
      </c>
      <c r="H33" s="531" t="s">
        <v>158</v>
      </c>
      <c r="I33" s="95">
        <f t="shared" si="1"/>
        <v>2</v>
      </c>
      <c r="J33" s="95">
        <v>0</v>
      </c>
      <c r="K33" s="95">
        <v>2</v>
      </c>
      <c r="L33" s="95">
        <f t="shared" si="2"/>
        <v>4</v>
      </c>
      <c r="M33" s="95">
        <v>0</v>
      </c>
      <c r="N33" s="95">
        <v>4</v>
      </c>
      <c r="O33" s="95">
        <f t="shared" si="3"/>
        <v>6</v>
      </c>
      <c r="P33" s="95">
        <v>0</v>
      </c>
      <c r="Q33" s="97">
        <v>6</v>
      </c>
      <c r="R33" s="95">
        <f t="shared" si="4"/>
        <v>1</v>
      </c>
      <c r="S33" s="95">
        <v>0</v>
      </c>
      <c r="T33" s="95">
        <v>1</v>
      </c>
      <c r="U33" s="95">
        <f t="shared" si="5"/>
        <v>1</v>
      </c>
      <c r="V33" s="95">
        <v>0</v>
      </c>
      <c r="W33" s="494">
        <v>1</v>
      </c>
    </row>
    <row r="34" spans="2:23" ht="15" customHeight="1">
      <c r="B34" s="799" t="s">
        <v>233</v>
      </c>
      <c r="C34" s="800"/>
      <c r="D34" s="800"/>
      <c r="E34" s="800"/>
      <c r="F34" s="530">
        <v>3</v>
      </c>
      <c r="G34" s="531" t="s">
        <v>158</v>
      </c>
      <c r="H34" s="532">
        <v>3</v>
      </c>
      <c r="I34" s="95">
        <f t="shared" si="1"/>
        <v>1</v>
      </c>
      <c r="J34" s="95">
        <v>0</v>
      </c>
      <c r="K34" s="95">
        <v>1</v>
      </c>
      <c r="L34" s="95">
        <f t="shared" si="2"/>
        <v>0</v>
      </c>
      <c r="M34" s="95">
        <v>0</v>
      </c>
      <c r="N34" s="95">
        <v>0</v>
      </c>
      <c r="O34" s="95">
        <f t="shared" si="3"/>
        <v>3</v>
      </c>
      <c r="P34" s="95">
        <v>0</v>
      </c>
      <c r="Q34" s="97">
        <v>3</v>
      </c>
      <c r="R34" s="95">
        <f t="shared" si="4"/>
        <v>0</v>
      </c>
      <c r="S34" s="95">
        <v>0</v>
      </c>
      <c r="T34" s="95">
        <v>0</v>
      </c>
      <c r="U34" s="95">
        <f t="shared" si="5"/>
        <v>0</v>
      </c>
      <c r="V34" s="95">
        <v>0</v>
      </c>
      <c r="W34" s="494">
        <v>0</v>
      </c>
    </row>
    <row r="35" spans="2:23" ht="15" customHeight="1">
      <c r="B35" s="799" t="s">
        <v>232</v>
      </c>
      <c r="C35" s="800"/>
      <c r="D35" s="800"/>
      <c r="E35" s="800"/>
      <c r="F35" s="530">
        <v>3</v>
      </c>
      <c r="G35" s="532">
        <v>2</v>
      </c>
      <c r="H35" s="532">
        <v>1</v>
      </c>
      <c r="I35" s="95">
        <f t="shared" si="1"/>
        <v>5</v>
      </c>
      <c r="J35" s="95">
        <v>2</v>
      </c>
      <c r="K35" s="95">
        <v>3</v>
      </c>
      <c r="L35" s="95">
        <f t="shared" si="2"/>
        <v>5</v>
      </c>
      <c r="M35" s="95">
        <v>4</v>
      </c>
      <c r="N35" s="95">
        <v>1</v>
      </c>
      <c r="O35" s="95">
        <f t="shared" si="3"/>
        <v>5</v>
      </c>
      <c r="P35" s="95">
        <v>2</v>
      </c>
      <c r="Q35" s="97">
        <v>3</v>
      </c>
      <c r="R35" s="95">
        <f t="shared" si="4"/>
        <v>5</v>
      </c>
      <c r="S35" s="95">
        <v>2</v>
      </c>
      <c r="T35" s="95">
        <v>3</v>
      </c>
      <c r="U35" s="95">
        <f t="shared" si="5"/>
        <v>2</v>
      </c>
      <c r="V35" s="95">
        <v>0</v>
      </c>
      <c r="W35" s="494">
        <v>2</v>
      </c>
    </row>
    <row r="36" spans="2:23" ht="15" customHeight="1">
      <c r="B36" s="799" t="s">
        <v>231</v>
      </c>
      <c r="C36" s="800"/>
      <c r="D36" s="800"/>
      <c r="E36" s="800"/>
      <c r="F36" s="530">
        <v>5</v>
      </c>
      <c r="G36" s="532">
        <v>2</v>
      </c>
      <c r="H36" s="532">
        <v>3</v>
      </c>
      <c r="I36" s="95">
        <f t="shared" si="1"/>
        <v>5</v>
      </c>
      <c r="J36" s="95">
        <v>1</v>
      </c>
      <c r="K36" s="95">
        <v>4</v>
      </c>
      <c r="L36" s="95">
        <f t="shared" si="2"/>
        <v>5</v>
      </c>
      <c r="M36" s="95">
        <v>2</v>
      </c>
      <c r="N36" s="95">
        <v>3</v>
      </c>
      <c r="O36" s="95">
        <f t="shared" si="3"/>
        <v>4</v>
      </c>
      <c r="P36" s="95">
        <v>2</v>
      </c>
      <c r="Q36" s="97">
        <v>2</v>
      </c>
      <c r="R36" s="95">
        <f t="shared" si="4"/>
        <v>2</v>
      </c>
      <c r="S36" s="95">
        <v>1</v>
      </c>
      <c r="T36" s="95">
        <v>1</v>
      </c>
      <c r="U36" s="95">
        <f t="shared" si="5"/>
        <v>6</v>
      </c>
      <c r="V36" s="95">
        <v>5</v>
      </c>
      <c r="W36" s="494">
        <v>1</v>
      </c>
    </row>
    <row r="37" spans="2:23" ht="15" customHeight="1">
      <c r="B37" s="801" t="s">
        <v>230</v>
      </c>
      <c r="C37" s="802"/>
      <c r="D37" s="802"/>
      <c r="E37" s="802"/>
      <c r="F37" s="533" t="s">
        <v>158</v>
      </c>
      <c r="G37" s="531" t="s">
        <v>158</v>
      </c>
      <c r="H37" s="531" t="s">
        <v>158</v>
      </c>
      <c r="I37" s="95">
        <f t="shared" si="1"/>
        <v>2</v>
      </c>
      <c r="J37" s="95">
        <v>2</v>
      </c>
      <c r="K37" s="95">
        <v>0</v>
      </c>
      <c r="L37" s="95">
        <f t="shared" si="2"/>
        <v>0</v>
      </c>
      <c r="M37" s="95">
        <v>0</v>
      </c>
      <c r="N37" s="95">
        <v>0</v>
      </c>
      <c r="O37" s="95">
        <f t="shared" si="3"/>
        <v>5</v>
      </c>
      <c r="P37" s="95">
        <v>4</v>
      </c>
      <c r="Q37" s="97">
        <v>1</v>
      </c>
      <c r="R37" s="95">
        <f t="shared" si="4"/>
        <v>4</v>
      </c>
      <c r="S37" s="95">
        <v>3</v>
      </c>
      <c r="T37" s="95">
        <v>1</v>
      </c>
      <c r="U37" s="95">
        <f t="shared" si="5"/>
        <v>1</v>
      </c>
      <c r="V37" s="95">
        <v>1</v>
      </c>
      <c r="W37" s="494">
        <v>0</v>
      </c>
    </row>
    <row r="38" spans="2:23" ht="15" customHeight="1">
      <c r="B38" s="801" t="s">
        <v>229</v>
      </c>
      <c r="C38" s="802"/>
      <c r="D38" s="802"/>
      <c r="E38" s="802"/>
      <c r="F38" s="530">
        <v>27</v>
      </c>
      <c r="G38" s="532">
        <v>15</v>
      </c>
      <c r="H38" s="532">
        <v>12</v>
      </c>
      <c r="I38" s="95">
        <f t="shared" si="1"/>
        <v>22</v>
      </c>
      <c r="J38" s="95">
        <v>13</v>
      </c>
      <c r="K38" s="95">
        <v>9</v>
      </c>
      <c r="L38" s="95">
        <f t="shared" si="2"/>
        <v>18</v>
      </c>
      <c r="M38" s="95">
        <v>11</v>
      </c>
      <c r="N38" s="95">
        <v>7</v>
      </c>
      <c r="O38" s="95">
        <f t="shared" si="3"/>
        <v>29</v>
      </c>
      <c r="P38" s="95">
        <v>14</v>
      </c>
      <c r="Q38" s="97">
        <v>15</v>
      </c>
      <c r="R38" s="95">
        <f t="shared" si="4"/>
        <v>32</v>
      </c>
      <c r="S38" s="95">
        <v>17</v>
      </c>
      <c r="T38" s="95">
        <v>15</v>
      </c>
      <c r="U38" s="95">
        <f t="shared" si="5"/>
        <v>34</v>
      </c>
      <c r="V38" s="95">
        <v>19</v>
      </c>
      <c r="W38" s="494">
        <v>15</v>
      </c>
    </row>
    <row r="39" spans="2:23" ht="15.75" customHeight="1">
      <c r="B39" s="799" t="s">
        <v>228</v>
      </c>
      <c r="C39" s="800"/>
      <c r="D39" s="800"/>
      <c r="E39" s="800"/>
      <c r="F39" s="530">
        <v>14</v>
      </c>
      <c r="G39" s="532">
        <v>7</v>
      </c>
      <c r="H39" s="532">
        <v>7</v>
      </c>
      <c r="I39" s="95">
        <f t="shared" si="1"/>
        <v>7</v>
      </c>
      <c r="J39" s="95">
        <v>5</v>
      </c>
      <c r="K39" s="95">
        <v>2</v>
      </c>
      <c r="L39" s="95">
        <f t="shared" si="2"/>
        <v>5</v>
      </c>
      <c r="M39" s="95">
        <v>4</v>
      </c>
      <c r="N39" s="95">
        <v>1</v>
      </c>
      <c r="O39" s="95">
        <f t="shared" si="3"/>
        <v>9</v>
      </c>
      <c r="P39" s="95">
        <v>4</v>
      </c>
      <c r="Q39" s="97">
        <v>5</v>
      </c>
      <c r="R39" s="95">
        <f t="shared" si="4"/>
        <v>11</v>
      </c>
      <c r="S39" s="95">
        <v>6</v>
      </c>
      <c r="T39" s="95">
        <v>5</v>
      </c>
      <c r="U39" s="95">
        <f t="shared" si="5"/>
        <v>8</v>
      </c>
      <c r="V39" s="95">
        <v>5</v>
      </c>
      <c r="W39" s="494">
        <v>3</v>
      </c>
    </row>
    <row r="40" spans="2:23" ht="15.75" customHeight="1">
      <c r="B40" s="803" t="s">
        <v>227</v>
      </c>
      <c r="C40" s="804"/>
      <c r="D40" s="804"/>
      <c r="E40" s="805"/>
      <c r="F40" s="534" t="s">
        <v>158</v>
      </c>
      <c r="G40" s="534" t="s">
        <v>158</v>
      </c>
      <c r="H40" s="534" t="s">
        <v>158</v>
      </c>
      <c r="I40" s="95">
        <f t="shared" si="1"/>
        <v>0</v>
      </c>
      <c r="J40" s="96">
        <v>0</v>
      </c>
      <c r="K40" s="96">
        <v>0</v>
      </c>
      <c r="L40" s="95">
        <f t="shared" si="2"/>
        <v>1</v>
      </c>
      <c r="M40" s="96">
        <v>1</v>
      </c>
      <c r="N40" s="96">
        <v>0</v>
      </c>
      <c r="O40" s="95">
        <f t="shared" si="3"/>
        <v>5</v>
      </c>
      <c r="P40" s="96">
        <v>2</v>
      </c>
      <c r="Q40" s="196">
        <v>3</v>
      </c>
      <c r="R40" s="95">
        <f t="shared" si="4"/>
        <v>4</v>
      </c>
      <c r="S40" s="96">
        <v>1</v>
      </c>
      <c r="T40" s="96">
        <v>3</v>
      </c>
      <c r="U40" s="95">
        <f t="shared" si="5"/>
        <v>3</v>
      </c>
      <c r="V40" s="96">
        <v>2</v>
      </c>
      <c r="W40" s="495">
        <v>1</v>
      </c>
    </row>
    <row r="41" spans="2:23" ht="15" customHeight="1">
      <c r="B41" s="801" t="s">
        <v>226</v>
      </c>
      <c r="C41" s="802"/>
      <c r="D41" s="802"/>
      <c r="E41" s="802"/>
      <c r="F41" s="533" t="s">
        <v>158</v>
      </c>
      <c r="G41" s="531" t="s">
        <v>158</v>
      </c>
      <c r="H41" s="531" t="s">
        <v>158</v>
      </c>
      <c r="I41" s="95">
        <f t="shared" si="1"/>
        <v>1</v>
      </c>
      <c r="J41" s="95">
        <v>1</v>
      </c>
      <c r="K41" s="95">
        <v>0</v>
      </c>
      <c r="L41" s="95">
        <f t="shared" si="2"/>
        <v>1</v>
      </c>
      <c r="M41" s="95">
        <v>0</v>
      </c>
      <c r="N41" s="95">
        <v>1</v>
      </c>
      <c r="O41" s="95">
        <f t="shared" si="3"/>
        <v>1</v>
      </c>
      <c r="P41" s="95">
        <v>0</v>
      </c>
      <c r="Q41" s="97">
        <v>1</v>
      </c>
      <c r="R41" s="95">
        <f t="shared" si="4"/>
        <v>0</v>
      </c>
      <c r="S41" s="95">
        <v>0</v>
      </c>
      <c r="T41" s="95">
        <v>0</v>
      </c>
      <c r="U41" s="95">
        <f t="shared" si="5"/>
        <v>0</v>
      </c>
      <c r="V41" s="95">
        <v>0</v>
      </c>
      <c r="W41" s="494">
        <v>0</v>
      </c>
    </row>
    <row r="42" spans="2:23" ht="15" customHeight="1">
      <c r="B42" s="799" t="s">
        <v>225</v>
      </c>
      <c r="C42" s="800"/>
      <c r="D42" s="800"/>
      <c r="E42" s="800"/>
      <c r="F42" s="533" t="s">
        <v>158</v>
      </c>
      <c r="G42" s="531" t="s">
        <v>158</v>
      </c>
      <c r="H42" s="531" t="s">
        <v>158</v>
      </c>
      <c r="I42" s="95">
        <f t="shared" si="1"/>
        <v>0</v>
      </c>
      <c r="J42" s="95">
        <v>0</v>
      </c>
      <c r="K42" s="95">
        <v>0</v>
      </c>
      <c r="L42" s="95">
        <f t="shared" si="2"/>
        <v>0</v>
      </c>
      <c r="M42" s="95">
        <v>0</v>
      </c>
      <c r="N42" s="95">
        <v>0</v>
      </c>
      <c r="O42" s="95">
        <f t="shared" si="3"/>
        <v>0</v>
      </c>
      <c r="P42" s="95">
        <v>0</v>
      </c>
      <c r="Q42" s="97">
        <v>0</v>
      </c>
      <c r="R42" s="95">
        <f t="shared" si="4"/>
        <v>0</v>
      </c>
      <c r="S42" s="95">
        <v>0</v>
      </c>
      <c r="T42" s="95">
        <v>0</v>
      </c>
      <c r="U42" s="95">
        <f t="shared" si="5"/>
        <v>0</v>
      </c>
      <c r="V42" s="95">
        <v>0</v>
      </c>
      <c r="W42" s="494">
        <v>0</v>
      </c>
    </row>
    <row r="43" spans="2:23" ht="15" customHeight="1">
      <c r="B43" s="801" t="s">
        <v>394</v>
      </c>
      <c r="C43" s="802"/>
      <c r="D43" s="802"/>
      <c r="E43" s="802"/>
      <c r="F43" s="530">
        <v>20</v>
      </c>
      <c r="G43" s="532">
        <v>14</v>
      </c>
      <c r="H43" s="532">
        <v>6</v>
      </c>
      <c r="I43" s="95">
        <f t="shared" si="1"/>
        <v>9</v>
      </c>
      <c r="J43" s="95">
        <v>5</v>
      </c>
      <c r="K43" s="95">
        <v>4</v>
      </c>
      <c r="L43" s="95">
        <f t="shared" si="2"/>
        <v>14</v>
      </c>
      <c r="M43" s="95">
        <v>10</v>
      </c>
      <c r="N43" s="95">
        <v>4</v>
      </c>
      <c r="O43" s="95">
        <f t="shared" si="3"/>
        <v>13</v>
      </c>
      <c r="P43" s="95">
        <v>10</v>
      </c>
      <c r="Q43" s="97">
        <v>3</v>
      </c>
      <c r="R43" s="95">
        <f t="shared" si="4"/>
        <v>23</v>
      </c>
      <c r="S43" s="95">
        <v>11</v>
      </c>
      <c r="T43" s="95">
        <v>12</v>
      </c>
      <c r="U43" s="95">
        <f t="shared" si="5"/>
        <v>13</v>
      </c>
      <c r="V43" s="95">
        <v>7</v>
      </c>
      <c r="W43" s="494">
        <v>6</v>
      </c>
    </row>
    <row r="44" spans="2:23" ht="15" customHeight="1">
      <c r="B44" s="801" t="s">
        <v>224</v>
      </c>
      <c r="C44" s="802"/>
      <c r="D44" s="802"/>
      <c r="E44" s="802"/>
      <c r="F44" s="530">
        <v>33</v>
      </c>
      <c r="G44" s="532">
        <v>23</v>
      </c>
      <c r="H44" s="532">
        <v>10</v>
      </c>
      <c r="I44" s="95">
        <f t="shared" si="1"/>
        <v>30</v>
      </c>
      <c r="J44" s="95">
        <v>15</v>
      </c>
      <c r="K44" s="95">
        <v>15</v>
      </c>
      <c r="L44" s="95">
        <f t="shared" si="2"/>
        <v>29</v>
      </c>
      <c r="M44" s="95">
        <v>18</v>
      </c>
      <c r="N44" s="95">
        <v>11</v>
      </c>
      <c r="O44" s="95">
        <f t="shared" si="3"/>
        <v>49</v>
      </c>
      <c r="P44" s="95">
        <v>28</v>
      </c>
      <c r="Q44" s="97">
        <v>21</v>
      </c>
      <c r="R44" s="95">
        <f t="shared" si="4"/>
        <v>23</v>
      </c>
      <c r="S44" s="95">
        <v>12</v>
      </c>
      <c r="T44" s="95">
        <v>11</v>
      </c>
      <c r="U44" s="95">
        <f t="shared" si="5"/>
        <v>48</v>
      </c>
      <c r="V44" s="95">
        <v>29</v>
      </c>
      <c r="W44" s="494">
        <v>19</v>
      </c>
    </row>
    <row r="45" spans="2:23" ht="15" customHeight="1">
      <c r="B45" s="799" t="s">
        <v>395</v>
      </c>
      <c r="C45" s="800"/>
      <c r="D45" s="800"/>
      <c r="E45" s="800"/>
      <c r="F45" s="530">
        <v>20</v>
      </c>
      <c r="G45" s="532">
        <v>13</v>
      </c>
      <c r="H45" s="532">
        <v>7</v>
      </c>
      <c r="I45" s="95">
        <f t="shared" si="1"/>
        <v>16</v>
      </c>
      <c r="J45" s="95">
        <v>6</v>
      </c>
      <c r="K45" s="95">
        <v>10</v>
      </c>
      <c r="L45" s="95">
        <f t="shared" si="2"/>
        <v>14</v>
      </c>
      <c r="M45" s="95">
        <v>8</v>
      </c>
      <c r="N45" s="95">
        <v>6</v>
      </c>
      <c r="O45" s="95">
        <f t="shared" si="3"/>
        <v>15</v>
      </c>
      <c r="P45" s="95">
        <v>10</v>
      </c>
      <c r="Q45" s="97">
        <v>5</v>
      </c>
      <c r="R45" s="95">
        <f t="shared" si="4"/>
        <v>11</v>
      </c>
      <c r="S45" s="95">
        <v>6</v>
      </c>
      <c r="T45" s="95">
        <v>5</v>
      </c>
      <c r="U45" s="95">
        <f t="shared" si="5"/>
        <v>17</v>
      </c>
      <c r="V45" s="95">
        <v>13</v>
      </c>
      <c r="W45" s="494">
        <v>4</v>
      </c>
    </row>
    <row r="46" spans="2:23" ht="15" customHeight="1">
      <c r="B46" s="801" t="s">
        <v>223</v>
      </c>
      <c r="C46" s="802"/>
      <c r="D46" s="802"/>
      <c r="E46" s="802"/>
      <c r="F46" s="530">
        <v>1</v>
      </c>
      <c r="G46" s="531" t="s">
        <v>158</v>
      </c>
      <c r="H46" s="532">
        <v>1</v>
      </c>
      <c r="I46" s="95">
        <f t="shared" si="1"/>
        <v>2</v>
      </c>
      <c r="J46" s="95">
        <v>0</v>
      </c>
      <c r="K46" s="95">
        <v>2</v>
      </c>
      <c r="L46" s="95">
        <f t="shared" si="2"/>
        <v>0</v>
      </c>
      <c r="M46" s="95">
        <v>0</v>
      </c>
      <c r="N46" s="95">
        <v>0</v>
      </c>
      <c r="O46" s="95">
        <f t="shared" si="3"/>
        <v>0</v>
      </c>
      <c r="P46" s="95">
        <v>0</v>
      </c>
      <c r="Q46" s="97">
        <v>0</v>
      </c>
      <c r="R46" s="95">
        <f t="shared" si="4"/>
        <v>0</v>
      </c>
      <c r="S46" s="95">
        <v>0</v>
      </c>
      <c r="T46" s="95">
        <v>0</v>
      </c>
      <c r="U46" s="95">
        <f t="shared" si="5"/>
        <v>0</v>
      </c>
      <c r="V46" s="95">
        <v>0</v>
      </c>
      <c r="W46" s="494">
        <v>0</v>
      </c>
    </row>
    <row r="47" spans="2:23" ht="15" customHeight="1">
      <c r="B47" s="801" t="s">
        <v>222</v>
      </c>
      <c r="C47" s="802"/>
      <c r="D47" s="802"/>
      <c r="E47" s="802"/>
      <c r="F47" s="530">
        <v>4</v>
      </c>
      <c r="G47" s="532">
        <v>4</v>
      </c>
      <c r="H47" s="531" t="s">
        <v>158</v>
      </c>
      <c r="I47" s="95">
        <f t="shared" si="1"/>
        <v>4</v>
      </c>
      <c r="J47" s="95">
        <v>3</v>
      </c>
      <c r="K47" s="95">
        <v>1</v>
      </c>
      <c r="L47" s="95">
        <f t="shared" si="2"/>
        <v>3</v>
      </c>
      <c r="M47" s="95">
        <v>2</v>
      </c>
      <c r="N47" s="95">
        <v>1</v>
      </c>
      <c r="O47" s="95">
        <f t="shared" si="3"/>
        <v>4</v>
      </c>
      <c r="P47" s="95">
        <v>2</v>
      </c>
      <c r="Q47" s="97">
        <v>2</v>
      </c>
      <c r="R47" s="95">
        <f t="shared" si="4"/>
        <v>3</v>
      </c>
      <c r="S47" s="95">
        <v>2</v>
      </c>
      <c r="T47" s="95">
        <v>1</v>
      </c>
      <c r="U47" s="95">
        <f t="shared" si="5"/>
        <v>3</v>
      </c>
      <c r="V47" s="95">
        <v>3</v>
      </c>
      <c r="W47" s="494">
        <v>0</v>
      </c>
    </row>
    <row r="48" spans="2:23" ht="15" customHeight="1">
      <c r="B48" s="801" t="s">
        <v>221</v>
      </c>
      <c r="C48" s="802"/>
      <c r="D48" s="802"/>
      <c r="E48" s="802"/>
      <c r="F48" s="530">
        <v>9</v>
      </c>
      <c r="G48" s="532">
        <v>3</v>
      </c>
      <c r="H48" s="532">
        <v>6</v>
      </c>
      <c r="I48" s="95">
        <f t="shared" si="1"/>
        <v>11</v>
      </c>
      <c r="J48" s="95">
        <v>2</v>
      </c>
      <c r="K48" s="95">
        <v>9</v>
      </c>
      <c r="L48" s="95">
        <f t="shared" si="2"/>
        <v>8</v>
      </c>
      <c r="M48" s="95">
        <v>2</v>
      </c>
      <c r="N48" s="95">
        <v>6</v>
      </c>
      <c r="O48" s="95">
        <f t="shared" si="3"/>
        <v>23</v>
      </c>
      <c r="P48" s="95">
        <v>1</v>
      </c>
      <c r="Q48" s="97">
        <v>22</v>
      </c>
      <c r="R48" s="95">
        <f t="shared" si="4"/>
        <v>11</v>
      </c>
      <c r="S48" s="95">
        <v>3</v>
      </c>
      <c r="T48" s="95">
        <v>8</v>
      </c>
      <c r="U48" s="95">
        <f t="shared" si="5"/>
        <v>15</v>
      </c>
      <c r="V48" s="95">
        <v>3</v>
      </c>
      <c r="W48" s="494">
        <v>12</v>
      </c>
    </row>
    <row r="49" spans="2:23" ht="15" customHeight="1">
      <c r="B49" s="801" t="s">
        <v>220</v>
      </c>
      <c r="C49" s="802"/>
      <c r="D49" s="802"/>
      <c r="E49" s="802"/>
      <c r="F49" s="530">
        <v>4</v>
      </c>
      <c r="G49" s="532">
        <v>3</v>
      </c>
      <c r="H49" s="532">
        <v>1</v>
      </c>
      <c r="I49" s="95">
        <f t="shared" si="1"/>
        <v>5</v>
      </c>
      <c r="J49" s="95">
        <v>3</v>
      </c>
      <c r="K49" s="95">
        <v>2</v>
      </c>
      <c r="L49" s="95">
        <f t="shared" si="2"/>
        <v>7</v>
      </c>
      <c r="M49" s="95">
        <v>7</v>
      </c>
      <c r="N49" s="95">
        <v>0</v>
      </c>
      <c r="O49" s="95">
        <f t="shared" si="3"/>
        <v>10</v>
      </c>
      <c r="P49" s="95">
        <v>8</v>
      </c>
      <c r="Q49" s="97">
        <v>2</v>
      </c>
      <c r="R49" s="95">
        <f t="shared" si="4"/>
        <v>11</v>
      </c>
      <c r="S49" s="95">
        <v>8</v>
      </c>
      <c r="T49" s="95">
        <v>3</v>
      </c>
      <c r="U49" s="95">
        <f t="shared" si="5"/>
        <v>8</v>
      </c>
      <c r="V49" s="95">
        <v>3</v>
      </c>
      <c r="W49" s="494">
        <v>5</v>
      </c>
    </row>
    <row r="50" spans="2:23" ht="15" customHeight="1">
      <c r="B50" s="799" t="s">
        <v>219</v>
      </c>
      <c r="C50" s="800"/>
      <c r="D50" s="800"/>
      <c r="E50" s="800"/>
      <c r="F50" s="533" t="s">
        <v>158</v>
      </c>
      <c r="G50" s="531" t="s">
        <v>158</v>
      </c>
      <c r="H50" s="531" t="s">
        <v>158</v>
      </c>
      <c r="I50" s="95">
        <f t="shared" si="1"/>
        <v>1</v>
      </c>
      <c r="J50" s="95">
        <v>0</v>
      </c>
      <c r="K50" s="95">
        <v>1</v>
      </c>
      <c r="L50" s="95">
        <f t="shared" si="2"/>
        <v>4</v>
      </c>
      <c r="M50" s="95">
        <v>4</v>
      </c>
      <c r="N50" s="95">
        <v>0</v>
      </c>
      <c r="O50" s="95">
        <f t="shared" si="3"/>
        <v>1</v>
      </c>
      <c r="P50" s="95">
        <v>1</v>
      </c>
      <c r="Q50" s="97">
        <v>0</v>
      </c>
      <c r="R50" s="95">
        <f t="shared" si="4"/>
        <v>0</v>
      </c>
      <c r="S50" s="95">
        <v>0</v>
      </c>
      <c r="T50" s="95">
        <v>0</v>
      </c>
      <c r="U50" s="95">
        <f t="shared" si="5"/>
        <v>1</v>
      </c>
      <c r="V50" s="95">
        <v>0</v>
      </c>
      <c r="W50" s="494">
        <v>1</v>
      </c>
    </row>
    <row r="51" spans="2:23" ht="15" customHeight="1">
      <c r="B51" s="799" t="s">
        <v>218</v>
      </c>
      <c r="C51" s="800"/>
      <c r="D51" s="800"/>
      <c r="E51" s="800"/>
      <c r="F51" s="533" t="s">
        <v>158</v>
      </c>
      <c r="G51" s="531" t="s">
        <v>158</v>
      </c>
      <c r="H51" s="531" t="s">
        <v>158</v>
      </c>
      <c r="I51" s="95">
        <f t="shared" si="1"/>
        <v>1</v>
      </c>
      <c r="J51" s="95">
        <v>1</v>
      </c>
      <c r="K51" s="95">
        <v>0</v>
      </c>
      <c r="L51" s="95">
        <f t="shared" si="2"/>
        <v>0</v>
      </c>
      <c r="M51" s="95">
        <v>0</v>
      </c>
      <c r="N51" s="95">
        <v>0</v>
      </c>
      <c r="O51" s="95">
        <f t="shared" si="3"/>
        <v>0</v>
      </c>
      <c r="P51" s="95">
        <v>0</v>
      </c>
      <c r="Q51" s="97">
        <v>0</v>
      </c>
      <c r="R51" s="95">
        <f t="shared" si="4"/>
        <v>0</v>
      </c>
      <c r="S51" s="95">
        <v>0</v>
      </c>
      <c r="T51" s="95">
        <v>0</v>
      </c>
      <c r="U51" s="95">
        <f t="shared" si="5"/>
        <v>0</v>
      </c>
      <c r="V51" s="95">
        <v>0</v>
      </c>
      <c r="W51" s="494">
        <v>0</v>
      </c>
    </row>
    <row r="52" spans="2:23" ht="15" customHeight="1">
      <c r="B52" s="799" t="s">
        <v>217</v>
      </c>
      <c r="C52" s="800"/>
      <c r="D52" s="800"/>
      <c r="E52" s="800"/>
      <c r="F52" s="530">
        <v>1</v>
      </c>
      <c r="G52" s="532">
        <v>1</v>
      </c>
      <c r="H52" s="531" t="s">
        <v>158</v>
      </c>
      <c r="I52" s="95">
        <f t="shared" si="1"/>
        <v>0</v>
      </c>
      <c r="J52" s="95">
        <v>0</v>
      </c>
      <c r="K52" s="95">
        <v>0</v>
      </c>
      <c r="L52" s="95">
        <f t="shared" si="2"/>
        <v>0</v>
      </c>
      <c r="M52" s="95">
        <v>0</v>
      </c>
      <c r="N52" s="95">
        <v>0</v>
      </c>
      <c r="O52" s="95">
        <f t="shared" si="3"/>
        <v>0</v>
      </c>
      <c r="P52" s="95">
        <v>0</v>
      </c>
      <c r="Q52" s="97">
        <v>0</v>
      </c>
      <c r="R52" s="95">
        <f t="shared" si="4"/>
        <v>1</v>
      </c>
      <c r="S52" s="95">
        <v>1</v>
      </c>
      <c r="T52" s="95">
        <v>0</v>
      </c>
      <c r="U52" s="95">
        <f t="shared" si="5"/>
        <v>0</v>
      </c>
      <c r="V52" s="95">
        <v>0</v>
      </c>
      <c r="W52" s="494">
        <v>0</v>
      </c>
    </row>
    <row r="53" spans="2:23" ht="15" customHeight="1">
      <c r="B53" s="806" t="s">
        <v>216</v>
      </c>
      <c r="C53" s="807"/>
      <c r="D53" s="807"/>
      <c r="E53" s="807"/>
      <c r="F53" s="535">
        <v>8</v>
      </c>
      <c r="G53" s="536">
        <v>6</v>
      </c>
      <c r="H53" s="536">
        <v>2</v>
      </c>
      <c r="I53" s="94">
        <f t="shared" si="1"/>
        <v>9</v>
      </c>
      <c r="J53" s="94">
        <v>6</v>
      </c>
      <c r="K53" s="94">
        <v>3</v>
      </c>
      <c r="L53" s="94">
        <f t="shared" si="2"/>
        <v>5</v>
      </c>
      <c r="M53" s="94">
        <v>4</v>
      </c>
      <c r="N53" s="94">
        <v>1</v>
      </c>
      <c r="O53" s="94">
        <f t="shared" si="3"/>
        <v>8</v>
      </c>
      <c r="P53" s="94">
        <v>5</v>
      </c>
      <c r="Q53" s="197">
        <v>3</v>
      </c>
      <c r="R53" s="94">
        <f t="shared" si="4"/>
        <v>4</v>
      </c>
      <c r="S53" s="94">
        <v>3</v>
      </c>
      <c r="T53" s="94">
        <v>1</v>
      </c>
      <c r="U53" s="94">
        <f t="shared" si="5"/>
        <v>7</v>
      </c>
      <c r="V53" s="94">
        <v>5</v>
      </c>
      <c r="W53" s="496">
        <v>2</v>
      </c>
    </row>
    <row r="54" spans="2:23" ht="15" customHeight="1">
      <c r="B54" s="497" t="s">
        <v>215</v>
      </c>
      <c r="T54" s="479"/>
      <c r="W54" s="479" t="s">
        <v>396</v>
      </c>
    </row>
  </sheetData>
  <mergeCells count="116">
    <mergeCell ref="B49:E49"/>
    <mergeCell ref="B50:E50"/>
    <mergeCell ref="B51:E51"/>
    <mergeCell ref="B52:E52"/>
    <mergeCell ref="B53:E53"/>
    <mergeCell ref="B43:E43"/>
    <mergeCell ref="B44:E44"/>
    <mergeCell ref="B45:E45"/>
    <mergeCell ref="B46:E46"/>
    <mergeCell ref="B47:E47"/>
    <mergeCell ref="B48:E48"/>
    <mergeCell ref="B37:E37"/>
    <mergeCell ref="B38:E38"/>
    <mergeCell ref="B39:E39"/>
    <mergeCell ref="B40:E40"/>
    <mergeCell ref="B41:E41"/>
    <mergeCell ref="B42:E42"/>
    <mergeCell ref="B31:E31"/>
    <mergeCell ref="B32:E32"/>
    <mergeCell ref="B33:E33"/>
    <mergeCell ref="B34:E34"/>
    <mergeCell ref="B35:E35"/>
    <mergeCell ref="B36:E36"/>
    <mergeCell ref="B27:E27"/>
    <mergeCell ref="B28:E28"/>
    <mergeCell ref="B29:E29"/>
    <mergeCell ref="B30:E30"/>
    <mergeCell ref="B19:E19"/>
    <mergeCell ref="B20:E20"/>
    <mergeCell ref="B21:E21"/>
    <mergeCell ref="B22:E22"/>
    <mergeCell ref="B23:E23"/>
    <mergeCell ref="B24:E24"/>
    <mergeCell ref="T13:U13"/>
    <mergeCell ref="I17:K17"/>
    <mergeCell ref="L17:N17"/>
    <mergeCell ref="O17:Q17"/>
    <mergeCell ref="R17:T17"/>
    <mergeCell ref="U17:W17"/>
    <mergeCell ref="B25:E25"/>
    <mergeCell ref="B26:E26"/>
    <mergeCell ref="D13:E13"/>
    <mergeCell ref="F13:G13"/>
    <mergeCell ref="H13:I13"/>
    <mergeCell ref="J13:K13"/>
    <mergeCell ref="L13:M13"/>
    <mergeCell ref="N13:O13"/>
    <mergeCell ref="P13:Q13"/>
    <mergeCell ref="R13:S13"/>
    <mergeCell ref="F17:H17"/>
    <mergeCell ref="T11:U11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D11:E11"/>
    <mergeCell ref="F11:G11"/>
    <mergeCell ref="H11:I11"/>
    <mergeCell ref="J11:K11"/>
    <mergeCell ref="L11:M11"/>
    <mergeCell ref="N11:O11"/>
    <mergeCell ref="P11:Q11"/>
    <mergeCell ref="R11:S11"/>
    <mergeCell ref="P9:Q9"/>
    <mergeCell ref="R9:S9"/>
    <mergeCell ref="T9:U9"/>
    <mergeCell ref="D10:E10"/>
    <mergeCell ref="F10:G10"/>
    <mergeCell ref="H10:I10"/>
    <mergeCell ref="J10:K10"/>
    <mergeCell ref="L10:M10"/>
    <mergeCell ref="N10:O10"/>
    <mergeCell ref="P10:Q10"/>
    <mergeCell ref="D9:E9"/>
    <mergeCell ref="F9:G9"/>
    <mergeCell ref="H9:I9"/>
    <mergeCell ref="J9:K9"/>
    <mergeCell ref="L9:M9"/>
    <mergeCell ref="N9:O9"/>
    <mergeCell ref="R10:S10"/>
    <mergeCell ref="T10:U10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C3:C6"/>
    <mergeCell ref="D3:E6"/>
    <mergeCell ref="F3:G6"/>
    <mergeCell ref="H3:O3"/>
    <mergeCell ref="P3:S3"/>
    <mergeCell ref="T3:U6"/>
    <mergeCell ref="H4:I6"/>
    <mergeCell ref="J4:K6"/>
    <mergeCell ref="L4:M6"/>
    <mergeCell ref="N4:O6"/>
    <mergeCell ref="P4:Q6"/>
    <mergeCell ref="R4:S6"/>
  </mergeCells>
  <phoneticPr fontId="8"/>
  <printOptions gridLinesSet="0"/>
  <pageMargins left="0.59055118110236227" right="0.59055118110236227" top="0.51181102362204722" bottom="0.55118110236220474" header="0.31496062992125984" footer="0.31496062992125984"/>
  <pageSetup paperSize="9" scale="97" firstPageNumber="128" orientation="portrait" useFirstPageNumber="1" horizontalDpi="4294967295" verticalDpi="300" r:id="rId1"/>
  <headerFooter alignWithMargins="0">
    <oddHeader>&amp;L&amp;10保健衛生</oddHeader>
    <oddFooter>&amp;C－&amp;P－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opLeftCell="A28" zoomScaleNormal="100" workbookViewId="0">
      <selection activeCell="F29" sqref="F29"/>
    </sheetView>
  </sheetViews>
  <sheetFormatPr defaultColWidth="8.625" defaultRowHeight="21" customHeight="1"/>
  <cols>
    <col min="1" max="1" width="0.875" style="100" customWidth="1"/>
    <col min="2" max="2" width="12.5" style="100" customWidth="1"/>
    <col min="3" max="4" width="0.75" style="100" customWidth="1"/>
    <col min="5" max="5" width="10.625" style="100" customWidth="1"/>
    <col min="6" max="6" width="0.875" style="100" customWidth="1"/>
    <col min="7" max="14" width="6.875" style="100" customWidth="1"/>
    <col min="15" max="19" width="8.625" style="100"/>
    <col min="20" max="20" width="8.625" style="239"/>
    <col min="21" max="16384" width="8.625" style="100"/>
  </cols>
  <sheetData>
    <row r="1" spans="1:16" ht="27" customHeight="1">
      <c r="A1" s="116" t="s">
        <v>535</v>
      </c>
    </row>
    <row r="2" spans="1:16" ht="21" customHeight="1">
      <c r="G2" s="114"/>
      <c r="H2" s="114"/>
      <c r="I2" s="114"/>
      <c r="J2" s="114"/>
      <c r="K2" s="114"/>
      <c r="L2" s="114"/>
      <c r="M2" s="850" t="s">
        <v>536</v>
      </c>
      <c r="N2" s="850"/>
      <c r="P2" s="116"/>
    </row>
    <row r="3" spans="1:16" ht="15" customHeight="1">
      <c r="A3" s="113"/>
      <c r="B3" s="844" t="s">
        <v>283</v>
      </c>
      <c r="C3" s="845"/>
      <c r="D3" s="845"/>
      <c r="E3" s="846"/>
      <c r="F3" s="112"/>
      <c r="G3" s="847" t="s">
        <v>286</v>
      </c>
      <c r="H3" s="848"/>
      <c r="I3" s="848"/>
      <c r="J3" s="848"/>
      <c r="K3" s="848"/>
      <c r="L3" s="848"/>
      <c r="M3" s="848"/>
      <c r="N3" s="849"/>
    </row>
    <row r="4" spans="1:16" ht="15" customHeight="1">
      <c r="A4" s="103"/>
      <c r="B4" s="841" t="s">
        <v>282</v>
      </c>
      <c r="C4" s="842"/>
      <c r="D4" s="842"/>
      <c r="E4" s="843"/>
      <c r="F4" s="102"/>
      <c r="G4" s="832" t="s">
        <v>285</v>
      </c>
      <c r="H4" s="833"/>
      <c r="I4" s="833"/>
      <c r="J4" s="833"/>
      <c r="K4" s="833"/>
      <c r="L4" s="833"/>
      <c r="M4" s="833"/>
      <c r="N4" s="834"/>
      <c r="P4" s="115"/>
    </row>
    <row r="5" spans="1:16" ht="15" customHeight="1">
      <c r="A5" s="103"/>
      <c r="B5" s="841" t="s">
        <v>280</v>
      </c>
      <c r="C5" s="842"/>
      <c r="D5" s="842"/>
      <c r="E5" s="843"/>
      <c r="F5" s="102"/>
      <c r="G5" s="832" t="s">
        <v>537</v>
      </c>
      <c r="H5" s="833"/>
      <c r="I5" s="833"/>
      <c r="J5" s="833"/>
      <c r="K5" s="833"/>
      <c r="L5" s="833"/>
      <c r="M5" s="833"/>
      <c r="N5" s="834"/>
    </row>
    <row r="6" spans="1:16" ht="15" customHeight="1">
      <c r="A6" s="103"/>
      <c r="B6" s="841" t="s">
        <v>279</v>
      </c>
      <c r="C6" s="842"/>
      <c r="D6" s="842"/>
      <c r="E6" s="843"/>
      <c r="F6" s="102"/>
      <c r="G6" s="832" t="s">
        <v>284</v>
      </c>
      <c r="H6" s="833"/>
      <c r="I6" s="833"/>
      <c r="J6" s="833"/>
      <c r="K6" s="833"/>
      <c r="L6" s="833"/>
      <c r="M6" s="833"/>
      <c r="N6" s="834"/>
    </row>
    <row r="7" spans="1:16" ht="15" customHeight="1">
      <c r="A7" s="103"/>
      <c r="B7" s="841" t="s">
        <v>278</v>
      </c>
      <c r="C7" s="842"/>
      <c r="D7" s="842"/>
      <c r="E7" s="843"/>
      <c r="F7" s="102"/>
      <c r="G7" s="832" t="s">
        <v>538</v>
      </c>
      <c r="H7" s="833"/>
      <c r="I7" s="833"/>
      <c r="J7" s="833"/>
      <c r="K7" s="833"/>
      <c r="L7" s="833"/>
      <c r="M7" s="833"/>
      <c r="N7" s="834"/>
    </row>
    <row r="8" spans="1:16" ht="15" customHeight="1">
      <c r="A8" s="103"/>
      <c r="B8" s="841" t="s">
        <v>277</v>
      </c>
      <c r="C8" s="842"/>
      <c r="D8" s="842"/>
      <c r="E8" s="843"/>
      <c r="F8" s="102"/>
      <c r="G8" s="832" t="s">
        <v>539</v>
      </c>
      <c r="H8" s="833"/>
      <c r="I8" s="833"/>
      <c r="J8" s="833"/>
      <c r="K8" s="833"/>
      <c r="L8" s="833"/>
      <c r="M8" s="833"/>
      <c r="N8" s="834"/>
    </row>
    <row r="9" spans="1:16" ht="15" customHeight="1">
      <c r="A9" s="107"/>
      <c r="B9" s="227"/>
      <c r="C9" s="105"/>
      <c r="D9" s="104"/>
      <c r="E9" s="228" t="s">
        <v>276</v>
      </c>
      <c r="F9" s="102"/>
      <c r="G9" s="832" t="s">
        <v>540</v>
      </c>
      <c r="H9" s="833"/>
      <c r="I9" s="833"/>
      <c r="J9" s="833"/>
      <c r="K9" s="833"/>
      <c r="L9" s="833"/>
      <c r="M9" s="833"/>
      <c r="N9" s="834"/>
    </row>
    <row r="10" spans="1:16" ht="15" customHeight="1">
      <c r="A10" s="103"/>
      <c r="B10" s="835" t="s">
        <v>275</v>
      </c>
      <c r="C10" s="836"/>
      <c r="D10" s="836"/>
      <c r="E10" s="836"/>
      <c r="F10" s="102"/>
      <c r="G10" s="828" t="s">
        <v>541</v>
      </c>
      <c r="H10" s="829"/>
      <c r="I10" s="829"/>
      <c r="J10" s="828" t="s">
        <v>542</v>
      </c>
      <c r="K10" s="829"/>
      <c r="L10" s="830"/>
      <c r="M10" s="837" t="s">
        <v>543</v>
      </c>
      <c r="N10" s="838"/>
    </row>
    <row r="11" spans="1:16" ht="15" customHeight="1">
      <c r="A11" s="111"/>
      <c r="B11" s="839" t="s">
        <v>274</v>
      </c>
      <c r="C11" s="110"/>
      <c r="D11" s="104"/>
      <c r="E11" s="228" t="s">
        <v>544</v>
      </c>
      <c r="F11" s="102"/>
      <c r="G11" s="824">
        <v>61</v>
      </c>
      <c r="H11" s="825"/>
      <c r="I11" s="826"/>
      <c r="J11" s="824">
        <v>54</v>
      </c>
      <c r="K11" s="825"/>
      <c r="L11" s="826"/>
      <c r="M11" s="824" t="s">
        <v>545</v>
      </c>
      <c r="N11" s="827"/>
    </row>
    <row r="12" spans="1:16" ht="15" customHeight="1">
      <c r="A12" s="109"/>
      <c r="B12" s="840"/>
      <c r="C12" s="108"/>
      <c r="D12" s="104"/>
      <c r="E12" s="228" t="s">
        <v>546</v>
      </c>
      <c r="F12" s="102"/>
      <c r="G12" s="824" t="s">
        <v>547</v>
      </c>
      <c r="H12" s="825"/>
      <c r="I12" s="826"/>
      <c r="J12" s="824" t="s">
        <v>548</v>
      </c>
      <c r="K12" s="825"/>
      <c r="L12" s="826"/>
      <c r="M12" s="824" t="s">
        <v>549</v>
      </c>
      <c r="N12" s="827"/>
    </row>
    <row r="13" spans="1:16" ht="15" customHeight="1">
      <c r="A13" s="107"/>
      <c r="B13" s="106" t="s">
        <v>273</v>
      </c>
      <c r="C13" s="105"/>
      <c r="D13" s="104"/>
      <c r="E13" s="228" t="s">
        <v>550</v>
      </c>
      <c r="F13" s="102"/>
      <c r="G13" s="824" t="s">
        <v>551</v>
      </c>
      <c r="H13" s="825"/>
      <c r="I13" s="826"/>
      <c r="J13" s="824" t="s">
        <v>547</v>
      </c>
      <c r="K13" s="825"/>
      <c r="L13" s="826"/>
      <c r="M13" s="824" t="s">
        <v>549</v>
      </c>
      <c r="N13" s="827"/>
    </row>
    <row r="14" spans="1:16" ht="15" customHeight="1">
      <c r="A14" s="808" t="s">
        <v>272</v>
      </c>
      <c r="B14" s="809"/>
      <c r="C14" s="809"/>
      <c r="D14" s="809"/>
      <c r="E14" s="809"/>
      <c r="F14" s="810"/>
      <c r="G14" s="828" t="s">
        <v>541</v>
      </c>
      <c r="H14" s="829"/>
      <c r="I14" s="829"/>
      <c r="J14" s="828" t="s">
        <v>542</v>
      </c>
      <c r="K14" s="829"/>
      <c r="L14" s="830"/>
      <c r="M14" s="811" t="s">
        <v>545</v>
      </c>
      <c r="N14" s="831"/>
    </row>
    <row r="15" spans="1:16" ht="15" customHeight="1">
      <c r="A15" s="808" t="s">
        <v>552</v>
      </c>
      <c r="B15" s="809"/>
      <c r="C15" s="809"/>
      <c r="D15" s="809"/>
      <c r="E15" s="809"/>
      <c r="F15" s="810"/>
      <c r="G15" s="811">
        <v>310</v>
      </c>
      <c r="H15" s="812"/>
      <c r="I15" s="813"/>
      <c r="J15" s="811">
        <v>38</v>
      </c>
      <c r="K15" s="812"/>
      <c r="L15" s="813"/>
      <c r="M15" s="814" t="s">
        <v>545</v>
      </c>
      <c r="N15" s="815"/>
    </row>
    <row r="16" spans="1:16" ht="15" customHeight="1">
      <c r="A16" s="816" t="s">
        <v>553</v>
      </c>
      <c r="B16" s="817"/>
      <c r="C16" s="817"/>
      <c r="D16" s="817"/>
      <c r="E16" s="817"/>
      <c r="F16" s="818"/>
      <c r="G16" s="819">
        <v>476</v>
      </c>
      <c r="H16" s="820"/>
      <c r="I16" s="820"/>
      <c r="J16" s="819">
        <v>35</v>
      </c>
      <c r="K16" s="820"/>
      <c r="L16" s="821"/>
      <c r="M16" s="822" t="s">
        <v>545</v>
      </c>
      <c r="N16" s="823"/>
    </row>
    <row r="17" spans="1:17" ht="15" customHeight="1">
      <c r="G17" s="114"/>
      <c r="H17" s="114"/>
      <c r="I17" s="114"/>
      <c r="J17" s="114"/>
      <c r="K17" s="114"/>
      <c r="L17" s="114"/>
      <c r="M17" s="114"/>
      <c r="N17" s="114"/>
      <c r="Q17" s="239"/>
    </row>
    <row r="18" spans="1:17" ht="15" customHeight="1">
      <c r="G18" s="114"/>
      <c r="H18" s="114"/>
      <c r="I18" s="114"/>
      <c r="J18" s="114"/>
      <c r="K18" s="114"/>
      <c r="L18" s="114"/>
      <c r="M18" s="114"/>
      <c r="N18" s="114"/>
      <c r="Q18" s="239"/>
    </row>
    <row r="19" spans="1:17" ht="15" customHeight="1">
      <c r="A19" s="113"/>
      <c r="B19" s="844" t="s">
        <v>283</v>
      </c>
      <c r="C19" s="845"/>
      <c r="D19" s="845"/>
      <c r="E19" s="846"/>
      <c r="F19" s="112"/>
      <c r="G19" s="847" t="s">
        <v>554</v>
      </c>
      <c r="H19" s="848"/>
      <c r="I19" s="848"/>
      <c r="J19" s="848"/>
      <c r="K19" s="848"/>
      <c r="L19" s="848"/>
      <c r="M19" s="848"/>
      <c r="N19" s="849"/>
    </row>
    <row r="20" spans="1:17" ht="15" customHeight="1">
      <c r="A20" s="103"/>
      <c r="B20" s="841" t="s">
        <v>282</v>
      </c>
      <c r="C20" s="842"/>
      <c r="D20" s="842"/>
      <c r="E20" s="843"/>
      <c r="F20" s="102"/>
      <c r="G20" s="832" t="s">
        <v>281</v>
      </c>
      <c r="H20" s="833"/>
      <c r="I20" s="833"/>
      <c r="J20" s="833"/>
      <c r="K20" s="833"/>
      <c r="L20" s="833"/>
      <c r="M20" s="833"/>
      <c r="N20" s="834"/>
      <c r="P20" s="115"/>
    </row>
    <row r="21" spans="1:17" ht="15" customHeight="1">
      <c r="A21" s="103"/>
      <c r="B21" s="841" t="s">
        <v>280</v>
      </c>
      <c r="C21" s="842"/>
      <c r="D21" s="842"/>
      <c r="E21" s="843"/>
      <c r="F21" s="102"/>
      <c r="G21" s="832" t="s">
        <v>555</v>
      </c>
      <c r="H21" s="833"/>
      <c r="I21" s="833"/>
      <c r="J21" s="833"/>
      <c r="K21" s="833"/>
      <c r="L21" s="833"/>
      <c r="M21" s="833"/>
      <c r="N21" s="834"/>
    </row>
    <row r="22" spans="1:17" ht="15" customHeight="1">
      <c r="A22" s="103"/>
      <c r="B22" s="841" t="s">
        <v>279</v>
      </c>
      <c r="C22" s="842"/>
      <c r="D22" s="842"/>
      <c r="E22" s="843"/>
      <c r="F22" s="102"/>
      <c r="G22" s="832" t="s">
        <v>556</v>
      </c>
      <c r="H22" s="833"/>
      <c r="I22" s="833"/>
      <c r="J22" s="833"/>
      <c r="K22" s="833"/>
      <c r="L22" s="833"/>
      <c r="M22" s="833"/>
      <c r="N22" s="834"/>
    </row>
    <row r="23" spans="1:17" ht="15" customHeight="1">
      <c r="A23" s="103"/>
      <c r="B23" s="841" t="s">
        <v>278</v>
      </c>
      <c r="C23" s="842"/>
      <c r="D23" s="842"/>
      <c r="E23" s="843"/>
      <c r="F23" s="102"/>
      <c r="G23" s="832" t="s">
        <v>538</v>
      </c>
      <c r="H23" s="833"/>
      <c r="I23" s="833"/>
      <c r="J23" s="833"/>
      <c r="K23" s="833"/>
      <c r="L23" s="833"/>
      <c r="M23" s="833"/>
      <c r="N23" s="834"/>
    </row>
    <row r="24" spans="1:17" ht="15" customHeight="1">
      <c r="A24" s="103"/>
      <c r="B24" s="841" t="s">
        <v>277</v>
      </c>
      <c r="C24" s="842"/>
      <c r="D24" s="842"/>
      <c r="E24" s="843"/>
      <c r="F24" s="102"/>
      <c r="G24" s="832" t="s">
        <v>539</v>
      </c>
      <c r="H24" s="833"/>
      <c r="I24" s="833"/>
      <c r="J24" s="833"/>
      <c r="K24" s="833"/>
      <c r="L24" s="833"/>
      <c r="M24" s="833"/>
      <c r="N24" s="834"/>
    </row>
    <row r="25" spans="1:17" ht="15" customHeight="1">
      <c r="A25" s="107"/>
      <c r="B25" s="227"/>
      <c r="C25" s="105"/>
      <c r="D25" s="104"/>
      <c r="E25" s="228" t="s">
        <v>276</v>
      </c>
      <c r="F25" s="102"/>
      <c r="G25" s="832" t="s">
        <v>557</v>
      </c>
      <c r="H25" s="833"/>
      <c r="I25" s="833"/>
      <c r="J25" s="833"/>
      <c r="K25" s="833"/>
      <c r="L25" s="833"/>
      <c r="M25" s="833"/>
      <c r="N25" s="834"/>
    </row>
    <row r="26" spans="1:17" ht="15" customHeight="1">
      <c r="A26" s="103"/>
      <c r="B26" s="835" t="s">
        <v>275</v>
      </c>
      <c r="C26" s="836"/>
      <c r="D26" s="836"/>
      <c r="E26" s="836"/>
      <c r="F26" s="102"/>
      <c r="G26" s="828" t="s">
        <v>541</v>
      </c>
      <c r="H26" s="829"/>
      <c r="I26" s="829"/>
      <c r="J26" s="828" t="s">
        <v>542</v>
      </c>
      <c r="K26" s="829"/>
      <c r="L26" s="830"/>
      <c r="M26" s="837" t="s">
        <v>543</v>
      </c>
      <c r="N26" s="838"/>
    </row>
    <row r="27" spans="1:17" ht="15" customHeight="1">
      <c r="A27" s="111"/>
      <c r="B27" s="839" t="s">
        <v>274</v>
      </c>
      <c r="C27" s="110"/>
      <c r="D27" s="104"/>
      <c r="E27" s="228" t="s">
        <v>544</v>
      </c>
      <c r="F27" s="102"/>
      <c r="G27" s="824">
        <v>67</v>
      </c>
      <c r="H27" s="825"/>
      <c r="I27" s="826"/>
      <c r="J27" s="824">
        <v>62</v>
      </c>
      <c r="K27" s="825"/>
      <c r="L27" s="826"/>
      <c r="M27" s="824" t="s">
        <v>545</v>
      </c>
      <c r="N27" s="827"/>
    </row>
    <row r="28" spans="1:17" ht="15" customHeight="1">
      <c r="A28" s="109"/>
      <c r="B28" s="840"/>
      <c r="C28" s="108"/>
      <c r="D28" s="104"/>
      <c r="E28" s="228" t="s">
        <v>546</v>
      </c>
      <c r="F28" s="102"/>
      <c r="G28" s="824" t="s">
        <v>547</v>
      </c>
      <c r="H28" s="825"/>
      <c r="I28" s="826"/>
      <c r="J28" s="824" t="s">
        <v>548</v>
      </c>
      <c r="K28" s="825"/>
      <c r="L28" s="826"/>
      <c r="M28" s="824" t="s">
        <v>549</v>
      </c>
      <c r="N28" s="827"/>
    </row>
    <row r="29" spans="1:17" ht="15" customHeight="1">
      <c r="A29" s="107"/>
      <c r="B29" s="106" t="s">
        <v>273</v>
      </c>
      <c r="C29" s="105"/>
      <c r="D29" s="104"/>
      <c r="E29" s="228" t="s">
        <v>550</v>
      </c>
      <c r="F29" s="102"/>
      <c r="G29" s="824" t="s">
        <v>551</v>
      </c>
      <c r="H29" s="825"/>
      <c r="I29" s="826"/>
      <c r="J29" s="824" t="s">
        <v>547</v>
      </c>
      <c r="K29" s="825"/>
      <c r="L29" s="826"/>
      <c r="M29" s="824" t="s">
        <v>549</v>
      </c>
      <c r="N29" s="827"/>
    </row>
    <row r="30" spans="1:17" ht="15" customHeight="1">
      <c r="A30" s="808" t="s">
        <v>272</v>
      </c>
      <c r="B30" s="809"/>
      <c r="C30" s="809"/>
      <c r="D30" s="809"/>
      <c r="E30" s="809"/>
      <c r="F30" s="810"/>
      <c r="G30" s="828" t="s">
        <v>541</v>
      </c>
      <c r="H30" s="829"/>
      <c r="I30" s="829"/>
      <c r="J30" s="828" t="s">
        <v>542</v>
      </c>
      <c r="K30" s="829"/>
      <c r="L30" s="830"/>
      <c r="M30" s="811" t="s">
        <v>545</v>
      </c>
      <c r="N30" s="831"/>
    </row>
    <row r="31" spans="1:17" ht="15" customHeight="1">
      <c r="A31" s="808" t="s">
        <v>558</v>
      </c>
      <c r="B31" s="809"/>
      <c r="C31" s="809"/>
      <c r="D31" s="809"/>
      <c r="E31" s="809"/>
      <c r="F31" s="810"/>
      <c r="G31" s="811">
        <v>2146</v>
      </c>
      <c r="H31" s="812"/>
      <c r="I31" s="813"/>
      <c r="J31" s="811">
        <v>348</v>
      </c>
      <c r="K31" s="812"/>
      <c r="L31" s="813"/>
      <c r="M31" s="814" t="s">
        <v>545</v>
      </c>
      <c r="N31" s="815"/>
    </row>
    <row r="32" spans="1:17" ht="15" customHeight="1">
      <c r="A32" s="816" t="s">
        <v>559</v>
      </c>
      <c r="B32" s="817"/>
      <c r="C32" s="817"/>
      <c r="D32" s="817"/>
      <c r="E32" s="817"/>
      <c r="F32" s="818"/>
      <c r="G32" s="819">
        <v>2273</v>
      </c>
      <c r="H32" s="820"/>
      <c r="I32" s="820"/>
      <c r="J32" s="819">
        <v>281</v>
      </c>
      <c r="K32" s="820"/>
      <c r="L32" s="821"/>
      <c r="M32" s="822" t="s">
        <v>545</v>
      </c>
      <c r="N32" s="823"/>
    </row>
    <row r="33" spans="1:16" ht="15" customHeight="1">
      <c r="G33" s="114"/>
      <c r="H33" s="114"/>
      <c r="I33" s="114"/>
      <c r="J33" s="114"/>
      <c r="K33" s="114"/>
      <c r="L33" s="114"/>
      <c r="M33" s="114"/>
      <c r="N33" s="114"/>
    </row>
    <row r="34" spans="1:16" ht="15" customHeight="1">
      <c r="G34" s="114"/>
      <c r="H34" s="114"/>
      <c r="I34" s="114"/>
      <c r="J34" s="114"/>
      <c r="K34" s="114"/>
      <c r="L34" s="114"/>
      <c r="M34" s="114"/>
      <c r="N34" s="114"/>
    </row>
    <row r="35" spans="1:16" ht="15" customHeight="1">
      <c r="A35" s="113"/>
      <c r="B35" s="844" t="s">
        <v>283</v>
      </c>
      <c r="C35" s="845"/>
      <c r="D35" s="845"/>
      <c r="E35" s="846"/>
      <c r="F35" s="112"/>
      <c r="G35" s="847" t="s">
        <v>560</v>
      </c>
      <c r="H35" s="848"/>
      <c r="I35" s="848"/>
      <c r="J35" s="848"/>
      <c r="K35" s="848"/>
      <c r="L35" s="848"/>
      <c r="M35" s="848"/>
      <c r="N35" s="849"/>
    </row>
    <row r="36" spans="1:16" ht="15" customHeight="1">
      <c r="A36" s="103"/>
      <c r="B36" s="841" t="s">
        <v>282</v>
      </c>
      <c r="C36" s="842"/>
      <c r="D36" s="842"/>
      <c r="E36" s="843"/>
      <c r="F36" s="102"/>
      <c r="G36" s="832" t="s">
        <v>281</v>
      </c>
      <c r="H36" s="833"/>
      <c r="I36" s="833"/>
      <c r="J36" s="833"/>
      <c r="K36" s="833"/>
      <c r="L36" s="833"/>
      <c r="M36" s="833"/>
      <c r="N36" s="834"/>
      <c r="P36" s="115"/>
    </row>
    <row r="37" spans="1:16" ht="15" customHeight="1">
      <c r="A37" s="103"/>
      <c r="B37" s="841" t="s">
        <v>280</v>
      </c>
      <c r="C37" s="842"/>
      <c r="D37" s="842"/>
      <c r="E37" s="843"/>
      <c r="F37" s="102"/>
      <c r="G37" s="832" t="s">
        <v>555</v>
      </c>
      <c r="H37" s="833"/>
      <c r="I37" s="833"/>
      <c r="J37" s="833"/>
      <c r="K37" s="833"/>
      <c r="L37" s="833"/>
      <c r="M37" s="833"/>
      <c r="N37" s="834"/>
    </row>
    <row r="38" spans="1:16" ht="15" customHeight="1">
      <c r="A38" s="103"/>
      <c r="B38" s="841" t="s">
        <v>279</v>
      </c>
      <c r="C38" s="842"/>
      <c r="D38" s="842"/>
      <c r="E38" s="843"/>
      <c r="F38" s="102"/>
      <c r="G38" s="832" t="s">
        <v>556</v>
      </c>
      <c r="H38" s="833"/>
      <c r="I38" s="833"/>
      <c r="J38" s="833"/>
      <c r="K38" s="833"/>
      <c r="L38" s="833"/>
      <c r="M38" s="833"/>
      <c r="N38" s="834"/>
    </row>
    <row r="39" spans="1:16" ht="15" customHeight="1">
      <c r="A39" s="103"/>
      <c r="B39" s="841" t="s">
        <v>278</v>
      </c>
      <c r="C39" s="842"/>
      <c r="D39" s="842"/>
      <c r="E39" s="843"/>
      <c r="F39" s="102"/>
      <c r="G39" s="832" t="s">
        <v>538</v>
      </c>
      <c r="H39" s="833"/>
      <c r="I39" s="833"/>
      <c r="J39" s="833"/>
      <c r="K39" s="833"/>
      <c r="L39" s="833"/>
      <c r="M39" s="833"/>
      <c r="N39" s="834"/>
    </row>
    <row r="40" spans="1:16" ht="15" customHeight="1">
      <c r="A40" s="103"/>
      <c r="B40" s="841" t="s">
        <v>277</v>
      </c>
      <c r="C40" s="842"/>
      <c r="D40" s="842"/>
      <c r="E40" s="843"/>
      <c r="F40" s="102"/>
      <c r="G40" s="832" t="s">
        <v>539</v>
      </c>
      <c r="H40" s="833"/>
      <c r="I40" s="833"/>
      <c r="J40" s="833"/>
      <c r="K40" s="833"/>
      <c r="L40" s="833"/>
      <c r="M40" s="833"/>
      <c r="N40" s="834"/>
    </row>
    <row r="41" spans="1:16" ht="15" customHeight="1">
      <c r="A41" s="107"/>
      <c r="B41" s="227"/>
      <c r="C41" s="105"/>
      <c r="D41" s="104"/>
      <c r="E41" s="228" t="s">
        <v>276</v>
      </c>
      <c r="F41" s="102"/>
      <c r="G41" s="832" t="s">
        <v>557</v>
      </c>
      <c r="H41" s="833"/>
      <c r="I41" s="833"/>
      <c r="J41" s="833"/>
      <c r="K41" s="833"/>
      <c r="L41" s="833"/>
      <c r="M41" s="833"/>
      <c r="N41" s="834"/>
    </row>
    <row r="42" spans="1:16" ht="15" customHeight="1">
      <c r="A42" s="103"/>
      <c r="B42" s="835" t="s">
        <v>275</v>
      </c>
      <c r="C42" s="836"/>
      <c r="D42" s="836"/>
      <c r="E42" s="836"/>
      <c r="F42" s="102"/>
      <c r="G42" s="828" t="s">
        <v>541</v>
      </c>
      <c r="H42" s="829"/>
      <c r="I42" s="829"/>
      <c r="J42" s="828" t="s">
        <v>542</v>
      </c>
      <c r="K42" s="829"/>
      <c r="L42" s="830"/>
      <c r="M42" s="837" t="s">
        <v>543</v>
      </c>
      <c r="N42" s="838"/>
    </row>
    <row r="43" spans="1:16" ht="15" customHeight="1">
      <c r="A43" s="111"/>
      <c r="B43" s="839" t="s">
        <v>274</v>
      </c>
      <c r="C43" s="110"/>
      <c r="D43" s="104"/>
      <c r="E43" s="228" t="s">
        <v>544</v>
      </c>
      <c r="F43" s="102"/>
      <c r="G43" s="824">
        <v>67</v>
      </c>
      <c r="H43" s="825"/>
      <c r="I43" s="826"/>
      <c r="J43" s="824">
        <v>62</v>
      </c>
      <c r="K43" s="825"/>
      <c r="L43" s="826"/>
      <c r="M43" s="824" t="s">
        <v>545</v>
      </c>
      <c r="N43" s="827"/>
    </row>
    <row r="44" spans="1:16" ht="15" customHeight="1">
      <c r="A44" s="109"/>
      <c r="B44" s="840"/>
      <c r="C44" s="108"/>
      <c r="D44" s="104"/>
      <c r="E44" s="228" t="s">
        <v>546</v>
      </c>
      <c r="F44" s="102"/>
      <c r="G44" s="824" t="s">
        <v>547</v>
      </c>
      <c r="H44" s="825"/>
      <c r="I44" s="826"/>
      <c r="J44" s="824" t="s">
        <v>548</v>
      </c>
      <c r="K44" s="825"/>
      <c r="L44" s="826"/>
      <c r="M44" s="824" t="s">
        <v>549</v>
      </c>
      <c r="N44" s="827"/>
    </row>
    <row r="45" spans="1:16" ht="15" customHeight="1">
      <c r="A45" s="107"/>
      <c r="B45" s="106" t="s">
        <v>273</v>
      </c>
      <c r="C45" s="105"/>
      <c r="D45" s="104"/>
      <c r="E45" s="228" t="s">
        <v>550</v>
      </c>
      <c r="F45" s="102"/>
      <c r="G45" s="824" t="s">
        <v>551</v>
      </c>
      <c r="H45" s="825"/>
      <c r="I45" s="826"/>
      <c r="J45" s="824" t="s">
        <v>547</v>
      </c>
      <c r="K45" s="825"/>
      <c r="L45" s="826"/>
      <c r="M45" s="824" t="s">
        <v>549</v>
      </c>
      <c r="N45" s="827"/>
    </row>
    <row r="46" spans="1:16" ht="15" customHeight="1">
      <c r="A46" s="808" t="s">
        <v>272</v>
      </c>
      <c r="B46" s="809"/>
      <c r="C46" s="809"/>
      <c r="D46" s="809"/>
      <c r="E46" s="809"/>
      <c r="F46" s="810"/>
      <c r="G46" s="828" t="s">
        <v>541</v>
      </c>
      <c r="H46" s="829"/>
      <c r="I46" s="829"/>
      <c r="J46" s="828" t="s">
        <v>542</v>
      </c>
      <c r="K46" s="829"/>
      <c r="L46" s="830"/>
      <c r="M46" s="811" t="s">
        <v>545</v>
      </c>
      <c r="N46" s="831"/>
    </row>
    <row r="47" spans="1:16" ht="15" customHeight="1">
      <c r="A47" s="808" t="s">
        <v>558</v>
      </c>
      <c r="B47" s="809"/>
      <c r="C47" s="809"/>
      <c r="D47" s="809"/>
      <c r="E47" s="809"/>
      <c r="F47" s="810"/>
      <c r="G47" s="811">
        <v>2539</v>
      </c>
      <c r="H47" s="812"/>
      <c r="I47" s="813"/>
      <c r="J47" s="811">
        <v>428</v>
      </c>
      <c r="K47" s="812"/>
      <c r="L47" s="813"/>
      <c r="M47" s="814" t="s">
        <v>545</v>
      </c>
      <c r="N47" s="815"/>
    </row>
    <row r="48" spans="1:16" ht="15" customHeight="1">
      <c r="A48" s="816" t="s">
        <v>559</v>
      </c>
      <c r="B48" s="817"/>
      <c r="C48" s="817"/>
      <c r="D48" s="817"/>
      <c r="E48" s="817"/>
      <c r="F48" s="818"/>
      <c r="G48" s="819">
        <v>2692</v>
      </c>
      <c r="H48" s="820"/>
      <c r="I48" s="820"/>
      <c r="J48" s="819">
        <v>327</v>
      </c>
      <c r="K48" s="820"/>
      <c r="L48" s="821"/>
      <c r="M48" s="822" t="s">
        <v>545</v>
      </c>
      <c r="N48" s="823"/>
    </row>
    <row r="49" spans="14:14" ht="21" customHeight="1">
      <c r="N49" s="101" t="s">
        <v>105</v>
      </c>
    </row>
  </sheetData>
  <mergeCells count="118">
    <mergeCell ref="B6:E6"/>
    <mergeCell ref="G6:N6"/>
    <mergeCell ref="B7:E7"/>
    <mergeCell ref="G7:N7"/>
    <mergeCell ref="B8:E8"/>
    <mergeCell ref="G8:N8"/>
    <mergeCell ref="M2:N2"/>
    <mergeCell ref="B3:E3"/>
    <mergeCell ref="G3:N3"/>
    <mergeCell ref="B4:E4"/>
    <mergeCell ref="G4:N4"/>
    <mergeCell ref="B5:E5"/>
    <mergeCell ref="G5:N5"/>
    <mergeCell ref="G9:N9"/>
    <mergeCell ref="B10:E10"/>
    <mergeCell ref="G10:I10"/>
    <mergeCell ref="J10:L10"/>
    <mergeCell ref="M10:N10"/>
    <mergeCell ref="B11:B12"/>
    <mergeCell ref="G11:I11"/>
    <mergeCell ref="J11:L11"/>
    <mergeCell ref="M11:N11"/>
    <mergeCell ref="G12:I12"/>
    <mergeCell ref="A15:F15"/>
    <mergeCell ref="G15:I15"/>
    <mergeCell ref="J15:L15"/>
    <mergeCell ref="M15:N15"/>
    <mergeCell ref="A16:F16"/>
    <mergeCell ref="G16:I16"/>
    <mergeCell ref="J16:L16"/>
    <mergeCell ref="M16:N16"/>
    <mergeCell ref="J12:L12"/>
    <mergeCell ref="M12:N12"/>
    <mergeCell ref="G13:I13"/>
    <mergeCell ref="J13:L13"/>
    <mergeCell ref="M13:N13"/>
    <mergeCell ref="A14:F14"/>
    <mergeCell ref="G14:I14"/>
    <mergeCell ref="J14:L14"/>
    <mergeCell ref="M14:N14"/>
    <mergeCell ref="B22:E22"/>
    <mergeCell ref="G22:N22"/>
    <mergeCell ref="B23:E23"/>
    <mergeCell ref="G23:N23"/>
    <mergeCell ref="B24:E24"/>
    <mergeCell ref="G24:N24"/>
    <mergeCell ref="B19:E19"/>
    <mergeCell ref="G19:N19"/>
    <mergeCell ref="B20:E20"/>
    <mergeCell ref="G20:N20"/>
    <mergeCell ref="B21:E21"/>
    <mergeCell ref="G21:N21"/>
    <mergeCell ref="G25:N25"/>
    <mergeCell ref="B26:E26"/>
    <mergeCell ref="G26:I26"/>
    <mergeCell ref="J26:L26"/>
    <mergeCell ref="M26:N26"/>
    <mergeCell ref="B27:B28"/>
    <mergeCell ref="G27:I27"/>
    <mergeCell ref="J27:L27"/>
    <mergeCell ref="M27:N27"/>
    <mergeCell ref="G28:I28"/>
    <mergeCell ref="A31:F31"/>
    <mergeCell ref="G31:I31"/>
    <mergeCell ref="J31:L31"/>
    <mergeCell ref="M31:N31"/>
    <mergeCell ref="A32:F32"/>
    <mergeCell ref="G32:I32"/>
    <mergeCell ref="J32:L32"/>
    <mergeCell ref="M32:N32"/>
    <mergeCell ref="J28:L28"/>
    <mergeCell ref="M28:N28"/>
    <mergeCell ref="G29:I29"/>
    <mergeCell ref="J29:L29"/>
    <mergeCell ref="M29:N29"/>
    <mergeCell ref="A30:F30"/>
    <mergeCell ref="G30:I30"/>
    <mergeCell ref="J30:L30"/>
    <mergeCell ref="M30:N30"/>
    <mergeCell ref="B38:E38"/>
    <mergeCell ref="G38:N38"/>
    <mergeCell ref="B39:E39"/>
    <mergeCell ref="G39:N39"/>
    <mergeCell ref="B40:E40"/>
    <mergeCell ref="G40:N40"/>
    <mergeCell ref="B35:E35"/>
    <mergeCell ref="G35:N35"/>
    <mergeCell ref="B36:E36"/>
    <mergeCell ref="G36:N36"/>
    <mergeCell ref="B37:E37"/>
    <mergeCell ref="G37:N37"/>
    <mergeCell ref="G41:N41"/>
    <mergeCell ref="B42:E42"/>
    <mergeCell ref="G42:I42"/>
    <mergeCell ref="J42:L42"/>
    <mergeCell ref="M42:N42"/>
    <mergeCell ref="B43:B44"/>
    <mergeCell ref="G43:I43"/>
    <mergeCell ref="J43:L43"/>
    <mergeCell ref="M43:N43"/>
    <mergeCell ref="G44:I44"/>
    <mergeCell ref="A47:F47"/>
    <mergeCell ref="G47:I47"/>
    <mergeCell ref="J47:L47"/>
    <mergeCell ref="M47:N47"/>
    <mergeCell ref="A48:F48"/>
    <mergeCell ref="G48:I48"/>
    <mergeCell ref="J48:L48"/>
    <mergeCell ref="M48:N48"/>
    <mergeCell ref="J44:L44"/>
    <mergeCell ref="M44:N44"/>
    <mergeCell ref="G45:I45"/>
    <mergeCell ref="J45:L45"/>
    <mergeCell ref="M45:N45"/>
    <mergeCell ref="A46:F46"/>
    <mergeCell ref="G46:I46"/>
    <mergeCell ref="J46:L46"/>
    <mergeCell ref="M46:N46"/>
  </mergeCells>
  <phoneticPr fontId="8"/>
  <pageMargins left="0.59055118110236227" right="0.59055118110236227" top="0.59055118110236227" bottom="0.59055118110236227" header="0.31496062992125984" footer="0"/>
  <pageSetup paperSize="9" firstPageNumber="129" orientation="portrait" useFirstPageNumber="1" r:id="rId1"/>
  <headerFooter alignWithMargins="0">
    <oddHeader>&amp;R&amp;10保健衛生</oddHeader>
    <oddFooter>&amp;C－&amp;P－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activeCell="F29" sqref="F29"/>
    </sheetView>
  </sheetViews>
  <sheetFormatPr defaultColWidth="8.625" defaultRowHeight="21" customHeight="1"/>
  <cols>
    <col min="1" max="1" width="0.875" style="100" customWidth="1"/>
    <col min="2" max="2" width="12.5" style="100" customWidth="1"/>
    <col min="3" max="4" width="0.75" style="100" customWidth="1"/>
    <col min="5" max="5" width="10.625" style="100" customWidth="1"/>
    <col min="6" max="6" width="0.875" style="100" customWidth="1"/>
    <col min="7" max="14" width="6.875" style="100" customWidth="1"/>
    <col min="15" max="19" width="8.625" style="100"/>
    <col min="20" max="20" width="8.625" style="239"/>
    <col min="21" max="16384" width="8.625" style="100"/>
  </cols>
  <sheetData>
    <row r="1" spans="1:18" ht="27" customHeight="1">
      <c r="A1" s="116" t="s">
        <v>669</v>
      </c>
    </row>
    <row r="2" spans="1:18" ht="21" customHeight="1">
      <c r="G2" s="114"/>
      <c r="H2" s="114"/>
      <c r="I2" s="114"/>
      <c r="J2" s="114"/>
      <c r="K2" s="114"/>
      <c r="L2" s="114"/>
      <c r="M2" s="850" t="s">
        <v>561</v>
      </c>
      <c r="N2" s="850"/>
      <c r="P2" s="116"/>
    </row>
    <row r="3" spans="1:18" ht="15" customHeight="1">
      <c r="A3" s="113"/>
      <c r="B3" s="844" t="s">
        <v>283</v>
      </c>
      <c r="C3" s="845"/>
      <c r="D3" s="845"/>
      <c r="E3" s="846"/>
      <c r="F3" s="112"/>
      <c r="G3" s="847" t="s">
        <v>562</v>
      </c>
      <c r="H3" s="848"/>
      <c r="I3" s="848"/>
      <c r="J3" s="848"/>
      <c r="K3" s="848"/>
      <c r="L3" s="848"/>
      <c r="M3" s="848"/>
      <c r="N3" s="849"/>
      <c r="Q3" s="240"/>
      <c r="R3" s="240"/>
    </row>
    <row r="4" spans="1:18" ht="15" customHeight="1">
      <c r="A4" s="103"/>
      <c r="B4" s="841" t="s">
        <v>282</v>
      </c>
      <c r="C4" s="842"/>
      <c r="D4" s="842"/>
      <c r="E4" s="843"/>
      <c r="F4" s="102"/>
      <c r="G4" s="832" t="s">
        <v>563</v>
      </c>
      <c r="H4" s="833"/>
      <c r="I4" s="833"/>
      <c r="J4" s="833"/>
      <c r="K4" s="833"/>
      <c r="L4" s="833"/>
      <c r="M4" s="833"/>
      <c r="N4" s="834"/>
      <c r="P4" s="115"/>
    </row>
    <row r="5" spans="1:18" ht="15" customHeight="1">
      <c r="A5" s="103"/>
      <c r="B5" s="841" t="s">
        <v>280</v>
      </c>
      <c r="C5" s="842"/>
      <c r="D5" s="842"/>
      <c r="E5" s="843"/>
      <c r="F5" s="102"/>
      <c r="G5" s="832" t="s">
        <v>564</v>
      </c>
      <c r="H5" s="833"/>
      <c r="I5" s="833"/>
      <c r="J5" s="833"/>
      <c r="K5" s="833"/>
      <c r="L5" s="833"/>
      <c r="M5" s="833"/>
      <c r="N5" s="834"/>
    </row>
    <row r="6" spans="1:18" ht="15" customHeight="1">
      <c r="A6" s="103"/>
      <c r="B6" s="841" t="s">
        <v>279</v>
      </c>
      <c r="C6" s="842"/>
      <c r="D6" s="842"/>
      <c r="E6" s="843"/>
      <c r="F6" s="102"/>
      <c r="G6" s="832" t="s">
        <v>565</v>
      </c>
      <c r="H6" s="833"/>
      <c r="I6" s="833"/>
      <c r="J6" s="833"/>
      <c r="K6" s="833"/>
      <c r="L6" s="833"/>
      <c r="M6" s="833"/>
      <c r="N6" s="834"/>
    </row>
    <row r="7" spans="1:18" ht="15" customHeight="1">
      <c r="A7" s="103"/>
      <c r="B7" s="841" t="s">
        <v>278</v>
      </c>
      <c r="C7" s="842"/>
      <c r="D7" s="842"/>
      <c r="E7" s="843"/>
      <c r="F7" s="102"/>
      <c r="G7" s="832" t="s">
        <v>538</v>
      </c>
      <c r="H7" s="833"/>
      <c r="I7" s="833"/>
      <c r="J7" s="833"/>
      <c r="K7" s="833"/>
      <c r="L7" s="833"/>
      <c r="M7" s="833"/>
      <c r="N7" s="834"/>
    </row>
    <row r="8" spans="1:18" ht="15" customHeight="1">
      <c r="A8" s="103"/>
      <c r="B8" s="841" t="s">
        <v>277</v>
      </c>
      <c r="C8" s="842"/>
      <c r="D8" s="842"/>
      <c r="E8" s="843"/>
      <c r="F8" s="102"/>
      <c r="G8" s="832" t="s">
        <v>566</v>
      </c>
      <c r="H8" s="833"/>
      <c r="I8" s="833"/>
      <c r="J8" s="833"/>
      <c r="K8" s="833"/>
      <c r="L8" s="833"/>
      <c r="M8" s="833"/>
      <c r="N8" s="834"/>
    </row>
    <row r="9" spans="1:18" ht="15" customHeight="1">
      <c r="A9" s="107"/>
      <c r="B9" s="227"/>
      <c r="C9" s="105"/>
      <c r="D9" s="104"/>
      <c r="E9" s="228" t="s">
        <v>276</v>
      </c>
      <c r="F9" s="102"/>
      <c r="G9" s="832" t="s">
        <v>567</v>
      </c>
      <c r="H9" s="833"/>
      <c r="I9" s="833"/>
      <c r="J9" s="833"/>
      <c r="K9" s="833"/>
      <c r="L9" s="833"/>
      <c r="M9" s="833"/>
      <c r="N9" s="834"/>
    </row>
    <row r="10" spans="1:18" ht="15" customHeight="1">
      <c r="A10" s="103"/>
      <c r="B10" s="835" t="s">
        <v>275</v>
      </c>
      <c r="C10" s="836"/>
      <c r="D10" s="836"/>
      <c r="E10" s="836"/>
      <c r="F10" s="102"/>
      <c r="G10" s="828" t="s">
        <v>541</v>
      </c>
      <c r="H10" s="829"/>
      <c r="I10" s="829"/>
      <c r="J10" s="828" t="s">
        <v>542</v>
      </c>
      <c r="K10" s="829"/>
      <c r="L10" s="830"/>
      <c r="M10" s="837" t="s">
        <v>543</v>
      </c>
      <c r="N10" s="838"/>
    </row>
    <row r="11" spans="1:18" ht="15" customHeight="1">
      <c r="A11" s="111"/>
      <c r="B11" s="839" t="s">
        <v>274</v>
      </c>
      <c r="C11" s="110"/>
      <c r="D11" s="104"/>
      <c r="E11" s="228" t="s">
        <v>544</v>
      </c>
      <c r="F11" s="102"/>
      <c r="G11" s="824">
        <v>65</v>
      </c>
      <c r="H11" s="825"/>
      <c r="I11" s="826"/>
      <c r="J11" s="824">
        <v>60</v>
      </c>
      <c r="K11" s="825"/>
      <c r="L11" s="826"/>
      <c r="M11" s="824" t="s">
        <v>296</v>
      </c>
      <c r="N11" s="827"/>
    </row>
    <row r="12" spans="1:18" ht="15" customHeight="1">
      <c r="A12" s="109"/>
      <c r="B12" s="840"/>
      <c r="C12" s="108"/>
      <c r="D12" s="104"/>
      <c r="E12" s="228" t="s">
        <v>546</v>
      </c>
      <c r="F12" s="102"/>
      <c r="G12" s="824" t="s">
        <v>547</v>
      </c>
      <c r="H12" s="825"/>
      <c r="I12" s="826"/>
      <c r="J12" s="824" t="s">
        <v>548</v>
      </c>
      <c r="K12" s="825"/>
      <c r="L12" s="826"/>
      <c r="M12" s="824" t="s">
        <v>549</v>
      </c>
      <c r="N12" s="827"/>
    </row>
    <row r="13" spans="1:18" ht="15" customHeight="1">
      <c r="A13" s="107"/>
      <c r="B13" s="106" t="s">
        <v>273</v>
      </c>
      <c r="C13" s="105"/>
      <c r="D13" s="104"/>
      <c r="E13" s="228" t="s">
        <v>550</v>
      </c>
      <c r="F13" s="102"/>
      <c r="G13" s="824" t="s">
        <v>551</v>
      </c>
      <c r="H13" s="825"/>
      <c r="I13" s="826"/>
      <c r="J13" s="824" t="s">
        <v>547</v>
      </c>
      <c r="K13" s="825"/>
      <c r="L13" s="826"/>
      <c r="M13" s="824" t="s">
        <v>549</v>
      </c>
      <c r="N13" s="827"/>
    </row>
    <row r="14" spans="1:18" ht="15" customHeight="1">
      <c r="A14" s="808" t="s">
        <v>272</v>
      </c>
      <c r="B14" s="809"/>
      <c r="C14" s="809"/>
      <c r="D14" s="809"/>
      <c r="E14" s="809"/>
      <c r="F14" s="810"/>
      <c r="G14" s="828" t="s">
        <v>541</v>
      </c>
      <c r="H14" s="829"/>
      <c r="I14" s="829"/>
      <c r="J14" s="828" t="s">
        <v>542</v>
      </c>
      <c r="K14" s="829"/>
      <c r="L14" s="830"/>
      <c r="M14" s="811" t="s">
        <v>296</v>
      </c>
      <c r="N14" s="831"/>
    </row>
    <row r="15" spans="1:18" ht="15" customHeight="1">
      <c r="A15" s="808" t="s">
        <v>552</v>
      </c>
      <c r="B15" s="809"/>
      <c r="C15" s="809"/>
      <c r="D15" s="809"/>
      <c r="E15" s="809"/>
      <c r="F15" s="810"/>
      <c r="G15" s="811">
        <v>1653</v>
      </c>
      <c r="H15" s="812"/>
      <c r="I15" s="813"/>
      <c r="J15" s="811">
        <v>153</v>
      </c>
      <c r="K15" s="812"/>
      <c r="L15" s="813"/>
      <c r="M15" s="814" t="s">
        <v>296</v>
      </c>
      <c r="N15" s="815"/>
    </row>
    <row r="16" spans="1:18" ht="15" customHeight="1">
      <c r="A16" s="816" t="s">
        <v>568</v>
      </c>
      <c r="B16" s="817"/>
      <c r="C16" s="817"/>
      <c r="D16" s="817"/>
      <c r="E16" s="817"/>
      <c r="F16" s="818"/>
      <c r="G16" s="819">
        <v>1683</v>
      </c>
      <c r="H16" s="820"/>
      <c r="I16" s="820"/>
      <c r="J16" s="819">
        <v>251</v>
      </c>
      <c r="K16" s="820"/>
      <c r="L16" s="821"/>
      <c r="M16" s="822" t="s">
        <v>296</v>
      </c>
      <c r="N16" s="823"/>
    </row>
    <row r="17" spans="1:17" ht="15" customHeight="1">
      <c r="A17" s="100" t="s">
        <v>569</v>
      </c>
      <c r="G17" s="114"/>
      <c r="H17" s="114"/>
      <c r="I17" s="114"/>
      <c r="J17" s="114"/>
      <c r="K17" s="114"/>
      <c r="L17" s="114"/>
      <c r="M17" s="114"/>
      <c r="N17" s="114"/>
      <c r="Q17" s="239"/>
    </row>
    <row r="18" spans="1:17" ht="15" customHeight="1">
      <c r="G18" s="114"/>
      <c r="H18" s="114"/>
      <c r="I18" s="114"/>
      <c r="J18" s="114"/>
      <c r="K18" s="114"/>
      <c r="L18" s="114"/>
      <c r="M18" s="114"/>
      <c r="N18" s="114"/>
      <c r="Q18" s="239"/>
    </row>
    <row r="19" spans="1:17" ht="15" customHeight="1">
      <c r="A19" s="113"/>
      <c r="B19" s="844" t="s">
        <v>283</v>
      </c>
      <c r="C19" s="845"/>
      <c r="D19" s="845"/>
      <c r="E19" s="846"/>
      <c r="F19" s="112"/>
      <c r="G19" s="847" t="s">
        <v>554</v>
      </c>
      <c r="H19" s="848"/>
      <c r="I19" s="848"/>
      <c r="J19" s="848"/>
      <c r="K19" s="848"/>
      <c r="L19" s="848"/>
      <c r="M19" s="848"/>
      <c r="N19" s="849"/>
    </row>
    <row r="20" spans="1:17" ht="15" customHeight="1">
      <c r="A20" s="103"/>
      <c r="B20" s="841" t="s">
        <v>282</v>
      </c>
      <c r="C20" s="842"/>
      <c r="D20" s="842"/>
      <c r="E20" s="843"/>
      <c r="F20" s="102"/>
      <c r="G20" s="832" t="s">
        <v>281</v>
      </c>
      <c r="H20" s="833"/>
      <c r="I20" s="833"/>
      <c r="J20" s="833"/>
      <c r="K20" s="833"/>
      <c r="L20" s="833"/>
      <c r="M20" s="833"/>
      <c r="N20" s="834"/>
      <c r="P20" s="115"/>
    </row>
    <row r="21" spans="1:17" ht="15" customHeight="1">
      <c r="A21" s="103"/>
      <c r="B21" s="841" t="s">
        <v>280</v>
      </c>
      <c r="C21" s="842"/>
      <c r="D21" s="842"/>
      <c r="E21" s="843"/>
      <c r="F21" s="102"/>
      <c r="G21" s="832" t="s">
        <v>564</v>
      </c>
      <c r="H21" s="833"/>
      <c r="I21" s="833"/>
      <c r="J21" s="833"/>
      <c r="K21" s="833"/>
      <c r="L21" s="833"/>
      <c r="M21" s="833"/>
      <c r="N21" s="834"/>
    </row>
    <row r="22" spans="1:17" ht="15" customHeight="1">
      <c r="A22" s="103"/>
      <c r="B22" s="841" t="s">
        <v>279</v>
      </c>
      <c r="C22" s="842"/>
      <c r="D22" s="842"/>
      <c r="E22" s="843"/>
      <c r="F22" s="102"/>
      <c r="G22" s="832" t="s">
        <v>556</v>
      </c>
      <c r="H22" s="833"/>
      <c r="I22" s="833"/>
      <c r="J22" s="833"/>
      <c r="K22" s="833"/>
      <c r="L22" s="833"/>
      <c r="M22" s="833"/>
      <c r="N22" s="834"/>
    </row>
    <row r="23" spans="1:17" ht="15" customHeight="1">
      <c r="A23" s="103"/>
      <c r="B23" s="841" t="s">
        <v>278</v>
      </c>
      <c r="C23" s="842"/>
      <c r="D23" s="842"/>
      <c r="E23" s="843"/>
      <c r="F23" s="102"/>
      <c r="G23" s="832" t="s">
        <v>538</v>
      </c>
      <c r="H23" s="833"/>
      <c r="I23" s="833"/>
      <c r="J23" s="833"/>
      <c r="K23" s="833"/>
      <c r="L23" s="833"/>
      <c r="M23" s="833"/>
      <c r="N23" s="834"/>
    </row>
    <row r="24" spans="1:17" ht="15" customHeight="1">
      <c r="A24" s="103"/>
      <c r="B24" s="841" t="s">
        <v>277</v>
      </c>
      <c r="C24" s="842"/>
      <c r="D24" s="842"/>
      <c r="E24" s="843"/>
      <c r="F24" s="102"/>
      <c r="G24" s="832" t="s">
        <v>566</v>
      </c>
      <c r="H24" s="833"/>
      <c r="I24" s="833"/>
      <c r="J24" s="833"/>
      <c r="K24" s="833"/>
      <c r="L24" s="833"/>
      <c r="M24" s="833"/>
      <c r="N24" s="834"/>
    </row>
    <row r="25" spans="1:17" ht="15" customHeight="1">
      <c r="A25" s="107"/>
      <c r="B25" s="227"/>
      <c r="C25" s="105"/>
      <c r="D25" s="104"/>
      <c r="E25" s="228" t="s">
        <v>276</v>
      </c>
      <c r="F25" s="102"/>
      <c r="G25" s="832" t="s">
        <v>567</v>
      </c>
      <c r="H25" s="833"/>
      <c r="I25" s="833"/>
      <c r="J25" s="833"/>
      <c r="K25" s="833"/>
      <c r="L25" s="833"/>
      <c r="M25" s="833"/>
      <c r="N25" s="834"/>
    </row>
    <row r="26" spans="1:17" ht="15" customHeight="1">
      <c r="A26" s="103"/>
      <c r="B26" s="835" t="s">
        <v>275</v>
      </c>
      <c r="C26" s="836"/>
      <c r="D26" s="836"/>
      <c r="E26" s="836"/>
      <c r="F26" s="102"/>
      <c r="G26" s="828" t="s">
        <v>541</v>
      </c>
      <c r="H26" s="829"/>
      <c r="I26" s="829"/>
      <c r="J26" s="828" t="s">
        <v>542</v>
      </c>
      <c r="K26" s="829"/>
      <c r="L26" s="830"/>
      <c r="M26" s="837" t="s">
        <v>543</v>
      </c>
      <c r="N26" s="838"/>
    </row>
    <row r="27" spans="1:17" ht="15" customHeight="1">
      <c r="A27" s="111"/>
      <c r="B27" s="839" t="s">
        <v>274</v>
      </c>
      <c r="C27" s="110"/>
      <c r="D27" s="104"/>
      <c r="E27" s="228" t="s">
        <v>544</v>
      </c>
      <c r="F27" s="102"/>
      <c r="G27" s="824">
        <v>69</v>
      </c>
      <c r="H27" s="825"/>
      <c r="I27" s="826"/>
      <c r="J27" s="824">
        <v>63</v>
      </c>
      <c r="K27" s="825"/>
      <c r="L27" s="826"/>
      <c r="M27" s="824" t="s">
        <v>296</v>
      </c>
      <c r="N27" s="827"/>
    </row>
    <row r="28" spans="1:17" ht="15" customHeight="1">
      <c r="A28" s="109"/>
      <c r="B28" s="840"/>
      <c r="C28" s="108"/>
      <c r="D28" s="104"/>
      <c r="E28" s="228" t="s">
        <v>546</v>
      </c>
      <c r="F28" s="102"/>
      <c r="G28" s="824" t="s">
        <v>547</v>
      </c>
      <c r="H28" s="825"/>
      <c r="I28" s="826"/>
      <c r="J28" s="824" t="s">
        <v>548</v>
      </c>
      <c r="K28" s="825"/>
      <c r="L28" s="826"/>
      <c r="M28" s="824" t="s">
        <v>549</v>
      </c>
      <c r="N28" s="827"/>
    </row>
    <row r="29" spans="1:17" ht="15" customHeight="1">
      <c r="A29" s="107"/>
      <c r="B29" s="106" t="s">
        <v>273</v>
      </c>
      <c r="C29" s="105"/>
      <c r="D29" s="104"/>
      <c r="E29" s="228" t="s">
        <v>550</v>
      </c>
      <c r="F29" s="102"/>
      <c r="G29" s="824" t="s">
        <v>551</v>
      </c>
      <c r="H29" s="825"/>
      <c r="I29" s="826"/>
      <c r="J29" s="824" t="s">
        <v>547</v>
      </c>
      <c r="K29" s="825"/>
      <c r="L29" s="826"/>
      <c r="M29" s="824" t="s">
        <v>549</v>
      </c>
      <c r="N29" s="827"/>
    </row>
    <row r="30" spans="1:17" ht="15" customHeight="1">
      <c r="A30" s="808" t="s">
        <v>272</v>
      </c>
      <c r="B30" s="809"/>
      <c r="C30" s="809"/>
      <c r="D30" s="809"/>
      <c r="E30" s="809"/>
      <c r="F30" s="810"/>
      <c r="G30" s="828" t="s">
        <v>541</v>
      </c>
      <c r="H30" s="829"/>
      <c r="I30" s="829"/>
      <c r="J30" s="828" t="s">
        <v>542</v>
      </c>
      <c r="K30" s="829"/>
      <c r="L30" s="830"/>
      <c r="M30" s="811" t="s">
        <v>296</v>
      </c>
      <c r="N30" s="831"/>
    </row>
    <row r="31" spans="1:17" ht="15" customHeight="1">
      <c r="A31" s="808" t="s">
        <v>558</v>
      </c>
      <c r="B31" s="809"/>
      <c r="C31" s="809"/>
      <c r="D31" s="809"/>
      <c r="E31" s="809"/>
      <c r="F31" s="810"/>
      <c r="G31" s="811">
        <v>2241</v>
      </c>
      <c r="H31" s="812"/>
      <c r="I31" s="813"/>
      <c r="J31" s="811">
        <v>334</v>
      </c>
      <c r="K31" s="812"/>
      <c r="L31" s="813"/>
      <c r="M31" s="814" t="s">
        <v>296</v>
      </c>
      <c r="N31" s="815"/>
    </row>
    <row r="32" spans="1:17" ht="15" customHeight="1">
      <c r="A32" s="816" t="s">
        <v>559</v>
      </c>
      <c r="B32" s="817"/>
      <c r="C32" s="817"/>
      <c r="D32" s="817"/>
      <c r="E32" s="817"/>
      <c r="F32" s="818"/>
      <c r="G32" s="819">
        <v>2373</v>
      </c>
      <c r="H32" s="820"/>
      <c r="I32" s="820"/>
      <c r="J32" s="819">
        <v>312</v>
      </c>
      <c r="K32" s="820"/>
      <c r="L32" s="821"/>
      <c r="M32" s="822" t="s">
        <v>296</v>
      </c>
      <c r="N32" s="823"/>
    </row>
    <row r="33" spans="1:16" ht="15" customHeight="1">
      <c r="G33" s="114"/>
      <c r="H33" s="114"/>
      <c r="I33" s="114"/>
      <c r="J33" s="114"/>
      <c r="K33" s="114"/>
      <c r="L33" s="114"/>
      <c r="M33" s="114"/>
      <c r="N33" s="114"/>
    </row>
    <row r="34" spans="1:16" ht="15" customHeight="1">
      <c r="G34" s="114"/>
      <c r="H34" s="114"/>
      <c r="I34" s="114"/>
      <c r="J34" s="114"/>
      <c r="K34" s="114"/>
      <c r="L34" s="114"/>
      <c r="M34" s="114"/>
      <c r="N34" s="114"/>
    </row>
    <row r="35" spans="1:16" ht="15" customHeight="1">
      <c r="A35" s="113"/>
      <c r="B35" s="844" t="s">
        <v>283</v>
      </c>
      <c r="C35" s="845"/>
      <c r="D35" s="845"/>
      <c r="E35" s="846"/>
      <c r="F35" s="112"/>
      <c r="G35" s="847" t="s">
        <v>560</v>
      </c>
      <c r="H35" s="848"/>
      <c r="I35" s="848"/>
      <c r="J35" s="848"/>
      <c r="K35" s="848"/>
      <c r="L35" s="848"/>
      <c r="M35" s="848"/>
      <c r="N35" s="849"/>
    </row>
    <row r="36" spans="1:16" ht="15" customHeight="1">
      <c r="A36" s="103"/>
      <c r="B36" s="841" t="s">
        <v>282</v>
      </c>
      <c r="C36" s="842"/>
      <c r="D36" s="842"/>
      <c r="E36" s="843"/>
      <c r="F36" s="102"/>
      <c r="G36" s="832" t="s">
        <v>281</v>
      </c>
      <c r="H36" s="833"/>
      <c r="I36" s="833"/>
      <c r="J36" s="833"/>
      <c r="K36" s="833"/>
      <c r="L36" s="833"/>
      <c r="M36" s="833"/>
      <c r="N36" s="834"/>
      <c r="P36" s="115"/>
    </row>
    <row r="37" spans="1:16" ht="15" customHeight="1">
      <c r="A37" s="103"/>
      <c r="B37" s="841" t="s">
        <v>280</v>
      </c>
      <c r="C37" s="842"/>
      <c r="D37" s="842"/>
      <c r="E37" s="843"/>
      <c r="F37" s="102"/>
      <c r="G37" s="832" t="s">
        <v>564</v>
      </c>
      <c r="H37" s="833"/>
      <c r="I37" s="833"/>
      <c r="J37" s="833"/>
      <c r="K37" s="833"/>
      <c r="L37" s="833"/>
      <c r="M37" s="833"/>
      <c r="N37" s="834"/>
    </row>
    <row r="38" spans="1:16" ht="15" customHeight="1">
      <c r="A38" s="103"/>
      <c r="B38" s="841" t="s">
        <v>279</v>
      </c>
      <c r="C38" s="842"/>
      <c r="D38" s="842"/>
      <c r="E38" s="843"/>
      <c r="F38" s="102"/>
      <c r="G38" s="832" t="s">
        <v>556</v>
      </c>
      <c r="H38" s="833"/>
      <c r="I38" s="833"/>
      <c r="J38" s="833"/>
      <c r="K38" s="833"/>
      <c r="L38" s="833"/>
      <c r="M38" s="833"/>
      <c r="N38" s="834"/>
    </row>
    <row r="39" spans="1:16" ht="15" customHeight="1">
      <c r="A39" s="103"/>
      <c r="B39" s="841" t="s">
        <v>278</v>
      </c>
      <c r="C39" s="842"/>
      <c r="D39" s="842"/>
      <c r="E39" s="843"/>
      <c r="F39" s="102"/>
      <c r="G39" s="832" t="s">
        <v>538</v>
      </c>
      <c r="H39" s="833"/>
      <c r="I39" s="833"/>
      <c r="J39" s="833"/>
      <c r="K39" s="833"/>
      <c r="L39" s="833"/>
      <c r="M39" s="833"/>
      <c r="N39" s="834"/>
    </row>
    <row r="40" spans="1:16" ht="15" customHeight="1">
      <c r="A40" s="103"/>
      <c r="B40" s="841" t="s">
        <v>277</v>
      </c>
      <c r="C40" s="842"/>
      <c r="D40" s="842"/>
      <c r="E40" s="843"/>
      <c r="F40" s="102"/>
      <c r="G40" s="832" t="s">
        <v>566</v>
      </c>
      <c r="H40" s="833"/>
      <c r="I40" s="833"/>
      <c r="J40" s="833"/>
      <c r="K40" s="833"/>
      <c r="L40" s="833"/>
      <c r="M40" s="833"/>
      <c r="N40" s="834"/>
    </row>
    <row r="41" spans="1:16" ht="15" customHeight="1">
      <c r="A41" s="107"/>
      <c r="B41" s="227"/>
      <c r="C41" s="105"/>
      <c r="D41" s="104"/>
      <c r="E41" s="228" t="s">
        <v>276</v>
      </c>
      <c r="F41" s="102"/>
      <c r="G41" s="832" t="s">
        <v>567</v>
      </c>
      <c r="H41" s="833"/>
      <c r="I41" s="833"/>
      <c r="J41" s="833"/>
      <c r="K41" s="833"/>
      <c r="L41" s="833"/>
      <c r="M41" s="833"/>
      <c r="N41" s="834"/>
    </row>
    <row r="42" spans="1:16" ht="15" customHeight="1">
      <c r="A42" s="103"/>
      <c r="B42" s="835" t="s">
        <v>275</v>
      </c>
      <c r="C42" s="836"/>
      <c r="D42" s="836"/>
      <c r="E42" s="836"/>
      <c r="F42" s="102"/>
      <c r="G42" s="828" t="s">
        <v>541</v>
      </c>
      <c r="H42" s="829"/>
      <c r="I42" s="829"/>
      <c r="J42" s="828" t="s">
        <v>542</v>
      </c>
      <c r="K42" s="829"/>
      <c r="L42" s="830"/>
      <c r="M42" s="837" t="s">
        <v>543</v>
      </c>
      <c r="N42" s="838"/>
    </row>
    <row r="43" spans="1:16" ht="15" customHeight="1">
      <c r="A43" s="111"/>
      <c r="B43" s="839" t="s">
        <v>274</v>
      </c>
      <c r="C43" s="110"/>
      <c r="D43" s="104"/>
      <c r="E43" s="228" t="s">
        <v>544</v>
      </c>
      <c r="F43" s="102"/>
      <c r="G43" s="824">
        <v>68</v>
      </c>
      <c r="H43" s="825"/>
      <c r="I43" s="826"/>
      <c r="J43" s="824">
        <v>62</v>
      </c>
      <c r="K43" s="825"/>
      <c r="L43" s="826"/>
      <c r="M43" s="824" t="s">
        <v>296</v>
      </c>
      <c r="N43" s="827"/>
    </row>
    <row r="44" spans="1:16" ht="15" customHeight="1">
      <c r="A44" s="109"/>
      <c r="B44" s="840"/>
      <c r="C44" s="108"/>
      <c r="D44" s="104"/>
      <c r="E44" s="228" t="s">
        <v>546</v>
      </c>
      <c r="F44" s="102"/>
      <c r="G44" s="824" t="s">
        <v>547</v>
      </c>
      <c r="H44" s="825"/>
      <c r="I44" s="826"/>
      <c r="J44" s="824" t="s">
        <v>548</v>
      </c>
      <c r="K44" s="825"/>
      <c r="L44" s="826"/>
      <c r="M44" s="824" t="s">
        <v>549</v>
      </c>
      <c r="N44" s="827"/>
    </row>
    <row r="45" spans="1:16" ht="15" customHeight="1">
      <c r="A45" s="107"/>
      <c r="B45" s="106" t="s">
        <v>273</v>
      </c>
      <c r="C45" s="105"/>
      <c r="D45" s="104"/>
      <c r="E45" s="228" t="s">
        <v>550</v>
      </c>
      <c r="F45" s="102"/>
      <c r="G45" s="824" t="s">
        <v>551</v>
      </c>
      <c r="H45" s="825"/>
      <c r="I45" s="826"/>
      <c r="J45" s="824" t="s">
        <v>547</v>
      </c>
      <c r="K45" s="825"/>
      <c r="L45" s="826"/>
      <c r="M45" s="824" t="s">
        <v>549</v>
      </c>
      <c r="N45" s="827"/>
    </row>
    <row r="46" spans="1:16" ht="15" customHeight="1">
      <c r="A46" s="808" t="s">
        <v>272</v>
      </c>
      <c r="B46" s="809"/>
      <c r="C46" s="809"/>
      <c r="D46" s="809"/>
      <c r="E46" s="809"/>
      <c r="F46" s="810"/>
      <c r="G46" s="828" t="s">
        <v>541</v>
      </c>
      <c r="H46" s="829"/>
      <c r="I46" s="829"/>
      <c r="J46" s="828" t="s">
        <v>542</v>
      </c>
      <c r="K46" s="829"/>
      <c r="L46" s="830"/>
      <c r="M46" s="811" t="s">
        <v>296</v>
      </c>
      <c r="N46" s="831"/>
    </row>
    <row r="47" spans="1:16" ht="15" customHeight="1">
      <c r="A47" s="808" t="s">
        <v>558</v>
      </c>
      <c r="B47" s="809"/>
      <c r="C47" s="809"/>
      <c r="D47" s="809"/>
      <c r="E47" s="809"/>
      <c r="F47" s="810"/>
      <c r="G47" s="811">
        <v>2636</v>
      </c>
      <c r="H47" s="812"/>
      <c r="I47" s="813"/>
      <c r="J47" s="811">
        <v>391</v>
      </c>
      <c r="K47" s="812"/>
      <c r="L47" s="813"/>
      <c r="M47" s="814" t="s">
        <v>296</v>
      </c>
      <c r="N47" s="815"/>
    </row>
    <row r="48" spans="1:16" ht="15" customHeight="1">
      <c r="A48" s="816" t="s">
        <v>559</v>
      </c>
      <c r="B48" s="817"/>
      <c r="C48" s="817"/>
      <c r="D48" s="817"/>
      <c r="E48" s="817"/>
      <c r="F48" s="818"/>
      <c r="G48" s="819">
        <v>2761</v>
      </c>
      <c r="H48" s="820"/>
      <c r="I48" s="820"/>
      <c r="J48" s="819">
        <v>368</v>
      </c>
      <c r="K48" s="820"/>
      <c r="L48" s="821"/>
      <c r="M48" s="822" t="s">
        <v>296</v>
      </c>
      <c r="N48" s="823"/>
    </row>
    <row r="49" spans="14:14" ht="21" customHeight="1">
      <c r="N49" s="101" t="s">
        <v>105</v>
      </c>
    </row>
  </sheetData>
  <mergeCells count="118">
    <mergeCell ref="B6:E6"/>
    <mergeCell ref="G6:N6"/>
    <mergeCell ref="B7:E7"/>
    <mergeCell ref="G7:N7"/>
    <mergeCell ref="B8:E8"/>
    <mergeCell ref="G8:N8"/>
    <mergeCell ref="M2:N2"/>
    <mergeCell ref="B3:E3"/>
    <mergeCell ref="G3:N3"/>
    <mergeCell ref="B4:E4"/>
    <mergeCell ref="G4:N4"/>
    <mergeCell ref="B5:E5"/>
    <mergeCell ref="G5:N5"/>
    <mergeCell ref="G9:N9"/>
    <mergeCell ref="B10:E10"/>
    <mergeCell ref="G10:I10"/>
    <mergeCell ref="J10:L10"/>
    <mergeCell ref="M10:N10"/>
    <mergeCell ref="B11:B12"/>
    <mergeCell ref="G11:I11"/>
    <mergeCell ref="J11:L11"/>
    <mergeCell ref="M11:N11"/>
    <mergeCell ref="G12:I12"/>
    <mergeCell ref="A15:F15"/>
    <mergeCell ref="G15:I15"/>
    <mergeCell ref="J15:L15"/>
    <mergeCell ref="M15:N15"/>
    <mergeCell ref="A16:F16"/>
    <mergeCell ref="G16:I16"/>
    <mergeCell ref="J16:L16"/>
    <mergeCell ref="M16:N16"/>
    <mergeCell ref="J12:L12"/>
    <mergeCell ref="M12:N12"/>
    <mergeCell ref="G13:I13"/>
    <mergeCell ref="J13:L13"/>
    <mergeCell ref="M13:N13"/>
    <mergeCell ref="A14:F14"/>
    <mergeCell ref="G14:I14"/>
    <mergeCell ref="J14:L14"/>
    <mergeCell ref="M14:N14"/>
    <mergeCell ref="B22:E22"/>
    <mergeCell ref="G22:N22"/>
    <mergeCell ref="B23:E23"/>
    <mergeCell ref="G23:N23"/>
    <mergeCell ref="B24:E24"/>
    <mergeCell ref="G24:N24"/>
    <mergeCell ref="B19:E19"/>
    <mergeCell ref="G19:N19"/>
    <mergeCell ref="B20:E20"/>
    <mergeCell ref="G20:N20"/>
    <mergeCell ref="B21:E21"/>
    <mergeCell ref="G21:N21"/>
    <mergeCell ref="G25:N25"/>
    <mergeCell ref="B26:E26"/>
    <mergeCell ref="G26:I26"/>
    <mergeCell ref="J26:L26"/>
    <mergeCell ref="M26:N26"/>
    <mergeCell ref="B27:B28"/>
    <mergeCell ref="G27:I27"/>
    <mergeCell ref="J27:L27"/>
    <mergeCell ref="M27:N27"/>
    <mergeCell ref="G28:I28"/>
    <mergeCell ref="A31:F31"/>
    <mergeCell ref="G31:I31"/>
    <mergeCell ref="J31:L31"/>
    <mergeCell ref="M31:N31"/>
    <mergeCell ref="A32:F32"/>
    <mergeCell ref="G32:I32"/>
    <mergeCell ref="J32:L32"/>
    <mergeCell ref="M32:N32"/>
    <mergeCell ref="J28:L28"/>
    <mergeCell ref="M28:N28"/>
    <mergeCell ref="G29:I29"/>
    <mergeCell ref="J29:L29"/>
    <mergeCell ref="M29:N29"/>
    <mergeCell ref="A30:F30"/>
    <mergeCell ref="G30:I30"/>
    <mergeCell ref="J30:L30"/>
    <mergeCell ref="M30:N30"/>
    <mergeCell ref="B38:E38"/>
    <mergeCell ref="G38:N38"/>
    <mergeCell ref="B39:E39"/>
    <mergeCell ref="G39:N39"/>
    <mergeCell ref="B40:E40"/>
    <mergeCell ref="G40:N40"/>
    <mergeCell ref="B35:E35"/>
    <mergeCell ref="G35:N35"/>
    <mergeCell ref="B36:E36"/>
    <mergeCell ref="G36:N36"/>
    <mergeCell ref="B37:E37"/>
    <mergeCell ref="G37:N37"/>
    <mergeCell ref="G41:N41"/>
    <mergeCell ref="B42:E42"/>
    <mergeCell ref="G42:I42"/>
    <mergeCell ref="J42:L42"/>
    <mergeCell ref="M42:N42"/>
    <mergeCell ref="B43:B44"/>
    <mergeCell ref="G43:I43"/>
    <mergeCell ref="J43:L43"/>
    <mergeCell ref="M43:N43"/>
    <mergeCell ref="G44:I44"/>
    <mergeCell ref="A47:F47"/>
    <mergeCell ref="G47:I47"/>
    <mergeCell ref="J47:L47"/>
    <mergeCell ref="M47:N47"/>
    <mergeCell ref="A48:F48"/>
    <mergeCell ref="G48:I48"/>
    <mergeCell ref="J48:L48"/>
    <mergeCell ref="M48:N48"/>
    <mergeCell ref="J44:L44"/>
    <mergeCell ref="M44:N44"/>
    <mergeCell ref="G45:I45"/>
    <mergeCell ref="J45:L45"/>
    <mergeCell ref="M45:N45"/>
    <mergeCell ref="A46:F46"/>
    <mergeCell ref="G46:I46"/>
    <mergeCell ref="J46:L46"/>
    <mergeCell ref="M46:N46"/>
  </mergeCells>
  <phoneticPr fontId="8"/>
  <pageMargins left="0.59055118110236227" right="0.59055118110236227" top="0.59055118110236227" bottom="0.59055118110236227" header="0.31496062992125984" footer="0"/>
  <pageSetup paperSize="9" firstPageNumber="130" orientation="portrait" useFirstPageNumber="1" r:id="rId1"/>
  <headerFooter alignWithMargins="0">
    <oddHeader>&amp;L&amp;10保健衛生</oddHeader>
    <oddFooter>&amp;C－&amp;P－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O30" sqref="O30"/>
    </sheetView>
  </sheetViews>
  <sheetFormatPr defaultColWidth="8.625" defaultRowHeight="21" customHeight="1"/>
  <cols>
    <col min="1" max="1" width="0.875" style="100" customWidth="1"/>
    <col min="2" max="2" width="12.5" style="100" customWidth="1"/>
    <col min="3" max="4" width="0.75" style="100" customWidth="1"/>
    <col min="5" max="5" width="10.625" style="100" customWidth="1"/>
    <col min="6" max="6" width="0.875" style="100" customWidth="1"/>
    <col min="7" max="14" width="6.875" style="100" customWidth="1"/>
    <col min="15" max="19" width="8.625" style="100"/>
    <col min="20" max="20" width="8.625" style="239"/>
    <col min="21" max="16384" width="8.625" style="100"/>
  </cols>
  <sheetData>
    <row r="1" spans="1:18" ht="27" customHeight="1">
      <c r="A1" s="116" t="s">
        <v>670</v>
      </c>
    </row>
    <row r="2" spans="1:18" ht="21" customHeight="1">
      <c r="G2" s="114"/>
      <c r="H2" s="114"/>
      <c r="I2" s="114"/>
      <c r="J2" s="114"/>
      <c r="K2" s="114"/>
      <c r="L2" s="114"/>
      <c r="M2" s="850" t="s">
        <v>570</v>
      </c>
      <c r="N2" s="850"/>
      <c r="P2" s="116"/>
    </row>
    <row r="3" spans="1:18" ht="15" customHeight="1">
      <c r="A3" s="113"/>
      <c r="B3" s="844" t="s">
        <v>283</v>
      </c>
      <c r="C3" s="845"/>
      <c r="D3" s="845"/>
      <c r="E3" s="846"/>
      <c r="F3" s="112"/>
      <c r="G3" s="847" t="s">
        <v>562</v>
      </c>
      <c r="H3" s="848"/>
      <c r="I3" s="848"/>
      <c r="J3" s="848"/>
      <c r="K3" s="848"/>
      <c r="L3" s="848"/>
      <c r="M3" s="848"/>
      <c r="N3" s="849"/>
      <c r="Q3" s="240"/>
      <c r="R3" s="240"/>
    </row>
    <row r="4" spans="1:18" ht="15" customHeight="1">
      <c r="A4" s="103"/>
      <c r="B4" s="841" t="s">
        <v>282</v>
      </c>
      <c r="C4" s="842"/>
      <c r="D4" s="842"/>
      <c r="E4" s="843"/>
      <c r="F4" s="102"/>
      <c r="G4" s="832" t="s">
        <v>563</v>
      </c>
      <c r="H4" s="833"/>
      <c r="I4" s="833"/>
      <c r="J4" s="833"/>
      <c r="K4" s="833"/>
      <c r="L4" s="833"/>
      <c r="M4" s="833"/>
      <c r="N4" s="834"/>
      <c r="P4" s="115"/>
    </row>
    <row r="5" spans="1:18" ht="15" customHeight="1">
      <c r="A5" s="103"/>
      <c r="B5" s="841" t="s">
        <v>280</v>
      </c>
      <c r="C5" s="842"/>
      <c r="D5" s="842"/>
      <c r="E5" s="843"/>
      <c r="F5" s="102"/>
      <c r="G5" s="832" t="s">
        <v>564</v>
      </c>
      <c r="H5" s="833"/>
      <c r="I5" s="833"/>
      <c r="J5" s="833"/>
      <c r="K5" s="833"/>
      <c r="L5" s="833"/>
      <c r="M5" s="833"/>
      <c r="N5" s="834"/>
    </row>
    <row r="6" spans="1:18" ht="15" customHeight="1">
      <c r="A6" s="103"/>
      <c r="B6" s="841" t="s">
        <v>279</v>
      </c>
      <c r="C6" s="842"/>
      <c r="D6" s="842"/>
      <c r="E6" s="843"/>
      <c r="F6" s="102"/>
      <c r="G6" s="832" t="s">
        <v>565</v>
      </c>
      <c r="H6" s="833"/>
      <c r="I6" s="833"/>
      <c r="J6" s="833"/>
      <c r="K6" s="833"/>
      <c r="L6" s="833"/>
      <c r="M6" s="833"/>
      <c r="N6" s="834"/>
    </row>
    <row r="7" spans="1:18" ht="15" customHeight="1">
      <c r="A7" s="103"/>
      <c r="B7" s="841" t="s">
        <v>278</v>
      </c>
      <c r="C7" s="842"/>
      <c r="D7" s="842"/>
      <c r="E7" s="843"/>
      <c r="F7" s="102"/>
      <c r="G7" s="832" t="s">
        <v>538</v>
      </c>
      <c r="H7" s="833"/>
      <c r="I7" s="833"/>
      <c r="J7" s="833"/>
      <c r="K7" s="833"/>
      <c r="L7" s="833"/>
      <c r="M7" s="833"/>
      <c r="N7" s="834"/>
    </row>
    <row r="8" spans="1:18" ht="15" customHeight="1">
      <c r="A8" s="103"/>
      <c r="B8" s="841" t="s">
        <v>277</v>
      </c>
      <c r="C8" s="842"/>
      <c r="D8" s="842"/>
      <c r="E8" s="843"/>
      <c r="F8" s="102"/>
      <c r="G8" s="832" t="s">
        <v>571</v>
      </c>
      <c r="H8" s="833"/>
      <c r="I8" s="833"/>
      <c r="J8" s="833"/>
      <c r="K8" s="833"/>
      <c r="L8" s="833"/>
      <c r="M8" s="833"/>
      <c r="N8" s="834"/>
    </row>
    <row r="9" spans="1:18" ht="15" customHeight="1">
      <c r="A9" s="107"/>
      <c r="B9" s="227"/>
      <c r="C9" s="105"/>
      <c r="D9" s="104"/>
      <c r="E9" s="228" t="s">
        <v>276</v>
      </c>
      <c r="F9" s="102"/>
      <c r="G9" s="832" t="s">
        <v>567</v>
      </c>
      <c r="H9" s="833"/>
      <c r="I9" s="833"/>
      <c r="J9" s="833"/>
      <c r="K9" s="833"/>
      <c r="L9" s="833"/>
      <c r="M9" s="833"/>
      <c r="N9" s="834"/>
    </row>
    <row r="10" spans="1:18" ht="15" customHeight="1">
      <c r="A10" s="103"/>
      <c r="B10" s="835" t="s">
        <v>275</v>
      </c>
      <c r="C10" s="836"/>
      <c r="D10" s="836"/>
      <c r="E10" s="836"/>
      <c r="F10" s="102"/>
      <c r="G10" s="828" t="s">
        <v>541</v>
      </c>
      <c r="H10" s="829"/>
      <c r="I10" s="829"/>
      <c r="J10" s="828" t="s">
        <v>542</v>
      </c>
      <c r="K10" s="829"/>
      <c r="L10" s="830"/>
      <c r="M10" s="837" t="s">
        <v>543</v>
      </c>
      <c r="N10" s="838"/>
    </row>
    <row r="11" spans="1:18" ht="15" customHeight="1">
      <c r="A11" s="111"/>
      <c r="B11" s="839" t="s">
        <v>274</v>
      </c>
      <c r="C11" s="110"/>
      <c r="D11" s="104"/>
      <c r="E11" s="228" t="s">
        <v>544</v>
      </c>
      <c r="F11" s="102"/>
      <c r="G11" s="824">
        <v>64</v>
      </c>
      <c r="H11" s="825"/>
      <c r="I11" s="826"/>
      <c r="J11" s="824">
        <v>56</v>
      </c>
      <c r="K11" s="825"/>
      <c r="L11" s="826"/>
      <c r="M11" s="824" t="s">
        <v>296</v>
      </c>
      <c r="N11" s="827"/>
    </row>
    <row r="12" spans="1:18" ht="15" customHeight="1">
      <c r="A12" s="109"/>
      <c r="B12" s="840"/>
      <c r="C12" s="108"/>
      <c r="D12" s="104"/>
      <c r="E12" s="228" t="s">
        <v>546</v>
      </c>
      <c r="F12" s="102"/>
      <c r="G12" s="824" t="s">
        <v>547</v>
      </c>
      <c r="H12" s="825"/>
      <c r="I12" s="826"/>
      <c r="J12" s="824" t="s">
        <v>548</v>
      </c>
      <c r="K12" s="825"/>
      <c r="L12" s="826"/>
      <c r="M12" s="824" t="s">
        <v>549</v>
      </c>
      <c r="N12" s="827"/>
    </row>
    <row r="13" spans="1:18" ht="15" customHeight="1">
      <c r="A13" s="107"/>
      <c r="B13" s="106" t="s">
        <v>273</v>
      </c>
      <c r="C13" s="105"/>
      <c r="D13" s="104"/>
      <c r="E13" s="228" t="s">
        <v>550</v>
      </c>
      <c r="F13" s="102"/>
      <c r="G13" s="824" t="s">
        <v>551</v>
      </c>
      <c r="H13" s="825"/>
      <c r="I13" s="826"/>
      <c r="J13" s="824" t="s">
        <v>547</v>
      </c>
      <c r="K13" s="825"/>
      <c r="L13" s="826"/>
      <c r="M13" s="824" t="s">
        <v>549</v>
      </c>
      <c r="N13" s="827"/>
    </row>
    <row r="14" spans="1:18" ht="15" customHeight="1">
      <c r="A14" s="808" t="s">
        <v>272</v>
      </c>
      <c r="B14" s="809"/>
      <c r="C14" s="809"/>
      <c r="D14" s="809"/>
      <c r="E14" s="809"/>
      <c r="F14" s="810"/>
      <c r="G14" s="828" t="s">
        <v>541</v>
      </c>
      <c r="H14" s="829"/>
      <c r="I14" s="829"/>
      <c r="J14" s="828" t="s">
        <v>542</v>
      </c>
      <c r="K14" s="829"/>
      <c r="L14" s="830"/>
      <c r="M14" s="811" t="s">
        <v>296</v>
      </c>
      <c r="N14" s="831"/>
    </row>
    <row r="15" spans="1:18" ht="15" customHeight="1">
      <c r="A15" s="808" t="s">
        <v>552</v>
      </c>
      <c r="B15" s="809"/>
      <c r="C15" s="809"/>
      <c r="D15" s="809"/>
      <c r="E15" s="809"/>
      <c r="F15" s="810"/>
      <c r="G15" s="811">
        <v>1862</v>
      </c>
      <c r="H15" s="812"/>
      <c r="I15" s="813"/>
      <c r="J15" s="811">
        <v>190</v>
      </c>
      <c r="K15" s="812"/>
      <c r="L15" s="813"/>
      <c r="M15" s="814" t="s">
        <v>296</v>
      </c>
      <c r="N15" s="815"/>
    </row>
    <row r="16" spans="1:18" ht="15" customHeight="1">
      <c r="A16" s="816" t="s">
        <v>568</v>
      </c>
      <c r="B16" s="817"/>
      <c r="C16" s="817"/>
      <c r="D16" s="817"/>
      <c r="E16" s="817"/>
      <c r="F16" s="818"/>
      <c r="G16" s="819">
        <v>1845</v>
      </c>
      <c r="H16" s="820"/>
      <c r="I16" s="820"/>
      <c r="J16" s="819">
        <v>183</v>
      </c>
      <c r="K16" s="820"/>
      <c r="L16" s="821"/>
      <c r="M16" s="822" t="s">
        <v>296</v>
      </c>
      <c r="N16" s="823"/>
    </row>
    <row r="17" spans="1:17" ht="15" customHeight="1">
      <c r="A17" s="100" t="s">
        <v>569</v>
      </c>
      <c r="G17" s="114"/>
      <c r="H17" s="114"/>
      <c r="I17" s="114"/>
      <c r="J17" s="114"/>
      <c r="K17" s="114"/>
      <c r="L17" s="114"/>
      <c r="M17" s="114"/>
      <c r="N17" s="114"/>
      <c r="Q17" s="239"/>
    </row>
    <row r="18" spans="1:17" ht="15" customHeight="1">
      <c r="G18" s="114"/>
      <c r="H18" s="114"/>
      <c r="I18" s="114"/>
      <c r="J18" s="114"/>
      <c r="K18" s="114"/>
      <c r="L18" s="114"/>
      <c r="M18" s="114"/>
      <c r="N18" s="114"/>
      <c r="Q18" s="239"/>
    </row>
    <row r="19" spans="1:17" ht="15" customHeight="1">
      <c r="A19" s="113"/>
      <c r="B19" s="844" t="s">
        <v>283</v>
      </c>
      <c r="C19" s="845"/>
      <c r="D19" s="845"/>
      <c r="E19" s="846"/>
      <c r="F19" s="112"/>
      <c r="G19" s="847" t="s">
        <v>554</v>
      </c>
      <c r="H19" s="848"/>
      <c r="I19" s="848"/>
      <c r="J19" s="848"/>
      <c r="K19" s="848"/>
      <c r="L19" s="848"/>
      <c r="M19" s="848"/>
      <c r="N19" s="849"/>
    </row>
    <row r="20" spans="1:17" ht="15" customHeight="1">
      <c r="A20" s="103"/>
      <c r="B20" s="841" t="s">
        <v>282</v>
      </c>
      <c r="C20" s="842"/>
      <c r="D20" s="842"/>
      <c r="E20" s="843"/>
      <c r="F20" s="102"/>
      <c r="G20" s="832" t="s">
        <v>281</v>
      </c>
      <c r="H20" s="833"/>
      <c r="I20" s="833"/>
      <c r="J20" s="833"/>
      <c r="K20" s="833"/>
      <c r="L20" s="833"/>
      <c r="M20" s="833"/>
      <c r="N20" s="834"/>
      <c r="P20" s="115"/>
    </row>
    <row r="21" spans="1:17" ht="15" customHeight="1">
      <c r="A21" s="103"/>
      <c r="B21" s="841" t="s">
        <v>280</v>
      </c>
      <c r="C21" s="842"/>
      <c r="D21" s="842"/>
      <c r="E21" s="843"/>
      <c r="F21" s="102"/>
      <c r="G21" s="832" t="s">
        <v>564</v>
      </c>
      <c r="H21" s="833"/>
      <c r="I21" s="833"/>
      <c r="J21" s="833"/>
      <c r="K21" s="833"/>
      <c r="L21" s="833"/>
      <c r="M21" s="833"/>
      <c r="N21" s="834"/>
    </row>
    <row r="22" spans="1:17" ht="15" customHeight="1">
      <c r="A22" s="103"/>
      <c r="B22" s="841" t="s">
        <v>279</v>
      </c>
      <c r="C22" s="842"/>
      <c r="D22" s="842"/>
      <c r="E22" s="843"/>
      <c r="F22" s="102"/>
      <c r="G22" s="832" t="s">
        <v>556</v>
      </c>
      <c r="H22" s="833"/>
      <c r="I22" s="833"/>
      <c r="J22" s="833"/>
      <c r="K22" s="833"/>
      <c r="L22" s="833"/>
      <c r="M22" s="833"/>
      <c r="N22" s="834"/>
    </row>
    <row r="23" spans="1:17" ht="15" customHeight="1">
      <c r="A23" s="103"/>
      <c r="B23" s="841" t="s">
        <v>278</v>
      </c>
      <c r="C23" s="842"/>
      <c r="D23" s="842"/>
      <c r="E23" s="843"/>
      <c r="F23" s="102"/>
      <c r="G23" s="832" t="s">
        <v>538</v>
      </c>
      <c r="H23" s="833"/>
      <c r="I23" s="833"/>
      <c r="J23" s="833"/>
      <c r="K23" s="833"/>
      <c r="L23" s="833"/>
      <c r="M23" s="833"/>
      <c r="N23" s="834"/>
    </row>
    <row r="24" spans="1:17" ht="15" customHeight="1">
      <c r="A24" s="103"/>
      <c r="B24" s="841" t="s">
        <v>277</v>
      </c>
      <c r="C24" s="842"/>
      <c r="D24" s="842"/>
      <c r="E24" s="843"/>
      <c r="F24" s="102"/>
      <c r="G24" s="832" t="s">
        <v>566</v>
      </c>
      <c r="H24" s="833"/>
      <c r="I24" s="833"/>
      <c r="J24" s="833"/>
      <c r="K24" s="833"/>
      <c r="L24" s="833"/>
      <c r="M24" s="833"/>
      <c r="N24" s="834"/>
    </row>
    <row r="25" spans="1:17" ht="15" customHeight="1">
      <c r="A25" s="107"/>
      <c r="B25" s="227"/>
      <c r="C25" s="105"/>
      <c r="D25" s="104"/>
      <c r="E25" s="228" t="s">
        <v>276</v>
      </c>
      <c r="F25" s="102"/>
      <c r="G25" s="832" t="s">
        <v>567</v>
      </c>
      <c r="H25" s="833"/>
      <c r="I25" s="833"/>
      <c r="J25" s="833"/>
      <c r="K25" s="833"/>
      <c r="L25" s="833"/>
      <c r="M25" s="833"/>
      <c r="N25" s="834"/>
    </row>
    <row r="26" spans="1:17" ht="15" customHeight="1">
      <c r="A26" s="103"/>
      <c r="B26" s="835" t="s">
        <v>275</v>
      </c>
      <c r="C26" s="836"/>
      <c r="D26" s="836"/>
      <c r="E26" s="836"/>
      <c r="F26" s="102"/>
      <c r="G26" s="828" t="s">
        <v>541</v>
      </c>
      <c r="H26" s="829"/>
      <c r="I26" s="829"/>
      <c r="J26" s="828" t="s">
        <v>542</v>
      </c>
      <c r="K26" s="829"/>
      <c r="L26" s="830"/>
      <c r="M26" s="837" t="s">
        <v>543</v>
      </c>
      <c r="N26" s="838"/>
    </row>
    <row r="27" spans="1:17" ht="15" customHeight="1">
      <c r="A27" s="111"/>
      <c r="B27" s="839" t="s">
        <v>274</v>
      </c>
      <c r="C27" s="110"/>
      <c r="D27" s="104"/>
      <c r="E27" s="228" t="s">
        <v>544</v>
      </c>
      <c r="F27" s="102"/>
      <c r="G27" s="824">
        <v>69</v>
      </c>
      <c r="H27" s="825"/>
      <c r="I27" s="826"/>
      <c r="J27" s="824">
        <v>64</v>
      </c>
      <c r="K27" s="825"/>
      <c r="L27" s="826"/>
      <c r="M27" s="824" t="s">
        <v>296</v>
      </c>
      <c r="N27" s="827"/>
    </row>
    <row r="28" spans="1:17" ht="15" customHeight="1">
      <c r="A28" s="109"/>
      <c r="B28" s="840"/>
      <c r="C28" s="108"/>
      <c r="D28" s="104"/>
      <c r="E28" s="228" t="s">
        <v>546</v>
      </c>
      <c r="F28" s="102"/>
      <c r="G28" s="824" t="s">
        <v>547</v>
      </c>
      <c r="H28" s="825"/>
      <c r="I28" s="826"/>
      <c r="J28" s="824" t="s">
        <v>548</v>
      </c>
      <c r="K28" s="825"/>
      <c r="L28" s="826"/>
      <c r="M28" s="824" t="s">
        <v>549</v>
      </c>
      <c r="N28" s="827"/>
    </row>
    <row r="29" spans="1:17" ht="15" customHeight="1">
      <c r="A29" s="107"/>
      <c r="B29" s="106" t="s">
        <v>273</v>
      </c>
      <c r="C29" s="105"/>
      <c r="D29" s="104"/>
      <c r="E29" s="228" t="s">
        <v>550</v>
      </c>
      <c r="F29" s="102"/>
      <c r="G29" s="824" t="s">
        <v>551</v>
      </c>
      <c r="H29" s="825"/>
      <c r="I29" s="826"/>
      <c r="J29" s="824" t="s">
        <v>547</v>
      </c>
      <c r="K29" s="825"/>
      <c r="L29" s="826"/>
      <c r="M29" s="824" t="s">
        <v>549</v>
      </c>
      <c r="N29" s="827"/>
    </row>
    <row r="30" spans="1:17" ht="15" customHeight="1">
      <c r="A30" s="808" t="s">
        <v>272</v>
      </c>
      <c r="B30" s="809"/>
      <c r="C30" s="809"/>
      <c r="D30" s="809"/>
      <c r="E30" s="809"/>
      <c r="F30" s="810"/>
      <c r="G30" s="828" t="s">
        <v>541</v>
      </c>
      <c r="H30" s="829"/>
      <c r="I30" s="829"/>
      <c r="J30" s="828" t="s">
        <v>542</v>
      </c>
      <c r="K30" s="829"/>
      <c r="L30" s="830"/>
      <c r="M30" s="811" t="s">
        <v>296</v>
      </c>
      <c r="N30" s="831"/>
    </row>
    <row r="31" spans="1:17" ht="15" customHeight="1">
      <c r="A31" s="808" t="s">
        <v>558</v>
      </c>
      <c r="B31" s="809"/>
      <c r="C31" s="809"/>
      <c r="D31" s="809"/>
      <c r="E31" s="809"/>
      <c r="F31" s="810"/>
      <c r="G31" s="811">
        <v>2433</v>
      </c>
      <c r="H31" s="812"/>
      <c r="I31" s="813"/>
      <c r="J31" s="811">
        <v>352</v>
      </c>
      <c r="K31" s="812"/>
      <c r="L31" s="813"/>
      <c r="M31" s="814" t="s">
        <v>296</v>
      </c>
      <c r="N31" s="815"/>
    </row>
    <row r="32" spans="1:17" ht="15" customHeight="1">
      <c r="A32" s="816" t="s">
        <v>559</v>
      </c>
      <c r="B32" s="817"/>
      <c r="C32" s="817"/>
      <c r="D32" s="817"/>
      <c r="E32" s="817"/>
      <c r="F32" s="818"/>
      <c r="G32" s="819">
        <v>2373</v>
      </c>
      <c r="H32" s="820"/>
      <c r="I32" s="820"/>
      <c r="J32" s="819">
        <v>237</v>
      </c>
      <c r="K32" s="820"/>
      <c r="L32" s="821"/>
      <c r="M32" s="822" t="s">
        <v>296</v>
      </c>
      <c r="N32" s="823"/>
    </row>
    <row r="33" spans="1:16" ht="15" customHeight="1">
      <c r="G33" s="114"/>
      <c r="H33" s="114"/>
      <c r="I33" s="114"/>
      <c r="J33" s="114"/>
      <c r="K33" s="114"/>
      <c r="L33" s="114"/>
      <c r="M33" s="114"/>
      <c r="N33" s="114"/>
    </row>
    <row r="34" spans="1:16" ht="15" customHeight="1">
      <c r="G34" s="114"/>
      <c r="H34" s="114"/>
      <c r="I34" s="114"/>
      <c r="J34" s="114"/>
      <c r="K34" s="114"/>
      <c r="L34" s="114"/>
      <c r="M34" s="114"/>
      <c r="N34" s="114"/>
    </row>
    <row r="35" spans="1:16" ht="15" customHeight="1">
      <c r="A35" s="113"/>
      <c r="B35" s="844" t="s">
        <v>283</v>
      </c>
      <c r="C35" s="845"/>
      <c r="D35" s="845"/>
      <c r="E35" s="846"/>
      <c r="F35" s="112"/>
      <c r="G35" s="847" t="s">
        <v>560</v>
      </c>
      <c r="H35" s="848"/>
      <c r="I35" s="848"/>
      <c r="J35" s="848"/>
      <c r="K35" s="848"/>
      <c r="L35" s="848"/>
      <c r="M35" s="848"/>
      <c r="N35" s="849"/>
    </row>
    <row r="36" spans="1:16" ht="15" customHeight="1">
      <c r="A36" s="103"/>
      <c r="B36" s="841" t="s">
        <v>282</v>
      </c>
      <c r="C36" s="842"/>
      <c r="D36" s="842"/>
      <c r="E36" s="843"/>
      <c r="F36" s="102"/>
      <c r="G36" s="832" t="s">
        <v>281</v>
      </c>
      <c r="H36" s="833"/>
      <c r="I36" s="833"/>
      <c r="J36" s="833"/>
      <c r="K36" s="833"/>
      <c r="L36" s="833"/>
      <c r="M36" s="833"/>
      <c r="N36" s="834"/>
      <c r="P36" s="115"/>
    </row>
    <row r="37" spans="1:16" ht="15" customHeight="1">
      <c r="A37" s="103"/>
      <c r="B37" s="841" t="s">
        <v>280</v>
      </c>
      <c r="C37" s="842"/>
      <c r="D37" s="842"/>
      <c r="E37" s="843"/>
      <c r="F37" s="102"/>
      <c r="G37" s="832" t="s">
        <v>564</v>
      </c>
      <c r="H37" s="833"/>
      <c r="I37" s="833"/>
      <c r="J37" s="833"/>
      <c r="K37" s="833"/>
      <c r="L37" s="833"/>
      <c r="M37" s="833"/>
      <c r="N37" s="834"/>
    </row>
    <row r="38" spans="1:16" ht="15" customHeight="1">
      <c r="A38" s="103"/>
      <c r="B38" s="841" t="s">
        <v>279</v>
      </c>
      <c r="C38" s="842"/>
      <c r="D38" s="842"/>
      <c r="E38" s="843"/>
      <c r="F38" s="102"/>
      <c r="G38" s="832" t="s">
        <v>556</v>
      </c>
      <c r="H38" s="833"/>
      <c r="I38" s="833"/>
      <c r="J38" s="833"/>
      <c r="K38" s="833"/>
      <c r="L38" s="833"/>
      <c r="M38" s="833"/>
      <c r="N38" s="834"/>
    </row>
    <row r="39" spans="1:16" ht="15" customHeight="1">
      <c r="A39" s="103"/>
      <c r="B39" s="841" t="s">
        <v>278</v>
      </c>
      <c r="C39" s="842"/>
      <c r="D39" s="842"/>
      <c r="E39" s="843"/>
      <c r="F39" s="102"/>
      <c r="G39" s="832" t="s">
        <v>538</v>
      </c>
      <c r="H39" s="833"/>
      <c r="I39" s="833"/>
      <c r="J39" s="833"/>
      <c r="K39" s="833"/>
      <c r="L39" s="833"/>
      <c r="M39" s="833"/>
      <c r="N39" s="834"/>
    </row>
    <row r="40" spans="1:16" ht="15" customHeight="1">
      <c r="A40" s="103"/>
      <c r="B40" s="841" t="s">
        <v>277</v>
      </c>
      <c r="C40" s="842"/>
      <c r="D40" s="842"/>
      <c r="E40" s="843"/>
      <c r="F40" s="102"/>
      <c r="G40" s="832" t="s">
        <v>566</v>
      </c>
      <c r="H40" s="833"/>
      <c r="I40" s="833"/>
      <c r="J40" s="833"/>
      <c r="K40" s="833"/>
      <c r="L40" s="833"/>
      <c r="M40" s="833"/>
      <c r="N40" s="834"/>
    </row>
    <row r="41" spans="1:16" ht="15" customHeight="1">
      <c r="A41" s="107"/>
      <c r="B41" s="227"/>
      <c r="C41" s="105"/>
      <c r="D41" s="104"/>
      <c r="E41" s="228" t="s">
        <v>276</v>
      </c>
      <c r="F41" s="102"/>
      <c r="G41" s="832" t="s">
        <v>567</v>
      </c>
      <c r="H41" s="833"/>
      <c r="I41" s="833"/>
      <c r="J41" s="833"/>
      <c r="K41" s="833"/>
      <c r="L41" s="833"/>
      <c r="M41" s="833"/>
      <c r="N41" s="834"/>
    </row>
    <row r="42" spans="1:16" ht="15" customHeight="1">
      <c r="A42" s="103"/>
      <c r="B42" s="835" t="s">
        <v>275</v>
      </c>
      <c r="C42" s="836"/>
      <c r="D42" s="836"/>
      <c r="E42" s="836"/>
      <c r="F42" s="102"/>
      <c r="G42" s="828" t="s">
        <v>541</v>
      </c>
      <c r="H42" s="829"/>
      <c r="I42" s="829"/>
      <c r="J42" s="828" t="s">
        <v>542</v>
      </c>
      <c r="K42" s="829"/>
      <c r="L42" s="830"/>
      <c r="M42" s="837" t="s">
        <v>543</v>
      </c>
      <c r="N42" s="838"/>
    </row>
    <row r="43" spans="1:16" ht="15" customHeight="1">
      <c r="A43" s="111"/>
      <c r="B43" s="839" t="s">
        <v>274</v>
      </c>
      <c r="C43" s="110"/>
      <c r="D43" s="104"/>
      <c r="E43" s="228" t="s">
        <v>544</v>
      </c>
      <c r="F43" s="102"/>
      <c r="G43" s="824">
        <v>69</v>
      </c>
      <c r="H43" s="825"/>
      <c r="I43" s="826"/>
      <c r="J43" s="824">
        <v>64</v>
      </c>
      <c r="K43" s="825"/>
      <c r="L43" s="826"/>
      <c r="M43" s="824" t="s">
        <v>296</v>
      </c>
      <c r="N43" s="827"/>
    </row>
    <row r="44" spans="1:16" ht="15" customHeight="1">
      <c r="A44" s="109"/>
      <c r="B44" s="840"/>
      <c r="C44" s="108"/>
      <c r="D44" s="104"/>
      <c r="E44" s="228" t="s">
        <v>546</v>
      </c>
      <c r="F44" s="102"/>
      <c r="G44" s="824" t="s">
        <v>547</v>
      </c>
      <c r="H44" s="825"/>
      <c r="I44" s="826"/>
      <c r="J44" s="824" t="s">
        <v>548</v>
      </c>
      <c r="K44" s="825"/>
      <c r="L44" s="826"/>
      <c r="M44" s="824" t="s">
        <v>549</v>
      </c>
      <c r="N44" s="827"/>
    </row>
    <row r="45" spans="1:16" ht="15" customHeight="1">
      <c r="A45" s="107"/>
      <c r="B45" s="106" t="s">
        <v>273</v>
      </c>
      <c r="C45" s="105"/>
      <c r="D45" s="104"/>
      <c r="E45" s="228" t="s">
        <v>550</v>
      </c>
      <c r="F45" s="102"/>
      <c r="G45" s="824" t="s">
        <v>551</v>
      </c>
      <c r="H45" s="825"/>
      <c r="I45" s="826"/>
      <c r="J45" s="824" t="s">
        <v>547</v>
      </c>
      <c r="K45" s="825"/>
      <c r="L45" s="826"/>
      <c r="M45" s="824" t="s">
        <v>549</v>
      </c>
      <c r="N45" s="827"/>
    </row>
    <row r="46" spans="1:16" ht="15" customHeight="1">
      <c r="A46" s="808" t="s">
        <v>272</v>
      </c>
      <c r="B46" s="809"/>
      <c r="C46" s="809"/>
      <c r="D46" s="809"/>
      <c r="E46" s="809"/>
      <c r="F46" s="810"/>
      <c r="G46" s="828" t="s">
        <v>541</v>
      </c>
      <c r="H46" s="829"/>
      <c r="I46" s="829"/>
      <c r="J46" s="828" t="s">
        <v>542</v>
      </c>
      <c r="K46" s="829"/>
      <c r="L46" s="830"/>
      <c r="M46" s="811" t="s">
        <v>296</v>
      </c>
      <c r="N46" s="831"/>
    </row>
    <row r="47" spans="1:16" ht="15" customHeight="1">
      <c r="A47" s="808" t="s">
        <v>558</v>
      </c>
      <c r="B47" s="809"/>
      <c r="C47" s="809"/>
      <c r="D47" s="809"/>
      <c r="E47" s="809"/>
      <c r="F47" s="810"/>
      <c r="G47" s="811">
        <v>2491</v>
      </c>
      <c r="H47" s="812"/>
      <c r="I47" s="813"/>
      <c r="J47" s="811">
        <v>361</v>
      </c>
      <c r="K47" s="812"/>
      <c r="L47" s="813"/>
      <c r="M47" s="814" t="s">
        <v>296</v>
      </c>
      <c r="N47" s="815"/>
    </row>
    <row r="48" spans="1:16" ht="15" customHeight="1">
      <c r="A48" s="816" t="s">
        <v>559</v>
      </c>
      <c r="B48" s="817"/>
      <c r="C48" s="817"/>
      <c r="D48" s="817"/>
      <c r="E48" s="817"/>
      <c r="F48" s="818"/>
      <c r="G48" s="819">
        <v>2730</v>
      </c>
      <c r="H48" s="820"/>
      <c r="I48" s="820"/>
      <c r="J48" s="819">
        <v>331</v>
      </c>
      <c r="K48" s="820"/>
      <c r="L48" s="821"/>
      <c r="M48" s="822" t="s">
        <v>296</v>
      </c>
      <c r="N48" s="823"/>
    </row>
    <row r="49" spans="14:14" ht="21" customHeight="1">
      <c r="N49" s="101" t="s">
        <v>105</v>
      </c>
    </row>
  </sheetData>
  <mergeCells count="118">
    <mergeCell ref="B6:E6"/>
    <mergeCell ref="G6:N6"/>
    <mergeCell ref="B7:E7"/>
    <mergeCell ref="G7:N7"/>
    <mergeCell ref="B8:E8"/>
    <mergeCell ref="G8:N8"/>
    <mergeCell ref="M2:N2"/>
    <mergeCell ref="B3:E3"/>
    <mergeCell ref="G3:N3"/>
    <mergeCell ref="B4:E4"/>
    <mergeCell ref="G4:N4"/>
    <mergeCell ref="B5:E5"/>
    <mergeCell ref="G5:N5"/>
    <mergeCell ref="G9:N9"/>
    <mergeCell ref="B10:E10"/>
    <mergeCell ref="G10:I10"/>
    <mergeCell ref="J10:L10"/>
    <mergeCell ref="M10:N10"/>
    <mergeCell ref="B11:B12"/>
    <mergeCell ref="G11:I11"/>
    <mergeCell ref="J11:L11"/>
    <mergeCell ref="M11:N11"/>
    <mergeCell ref="G12:I12"/>
    <mergeCell ref="A15:F15"/>
    <mergeCell ref="G15:I15"/>
    <mergeCell ref="J15:L15"/>
    <mergeCell ref="M15:N15"/>
    <mergeCell ref="A16:F16"/>
    <mergeCell ref="G16:I16"/>
    <mergeCell ref="J16:L16"/>
    <mergeCell ref="M16:N16"/>
    <mergeCell ref="J12:L12"/>
    <mergeCell ref="M12:N12"/>
    <mergeCell ref="G13:I13"/>
    <mergeCell ref="J13:L13"/>
    <mergeCell ref="M13:N13"/>
    <mergeCell ref="A14:F14"/>
    <mergeCell ref="G14:I14"/>
    <mergeCell ref="J14:L14"/>
    <mergeCell ref="M14:N14"/>
    <mergeCell ref="B22:E22"/>
    <mergeCell ref="G22:N22"/>
    <mergeCell ref="B23:E23"/>
    <mergeCell ref="G23:N23"/>
    <mergeCell ref="B24:E24"/>
    <mergeCell ref="G24:N24"/>
    <mergeCell ref="B19:E19"/>
    <mergeCell ref="G19:N19"/>
    <mergeCell ref="B20:E20"/>
    <mergeCell ref="G20:N20"/>
    <mergeCell ref="B21:E21"/>
    <mergeCell ref="G21:N21"/>
    <mergeCell ref="G25:N25"/>
    <mergeCell ref="B26:E26"/>
    <mergeCell ref="G26:I26"/>
    <mergeCell ref="J26:L26"/>
    <mergeCell ref="M26:N26"/>
    <mergeCell ref="B27:B28"/>
    <mergeCell ref="G27:I27"/>
    <mergeCell ref="J27:L27"/>
    <mergeCell ref="M27:N27"/>
    <mergeCell ref="G28:I28"/>
    <mergeCell ref="A31:F31"/>
    <mergeCell ref="G31:I31"/>
    <mergeCell ref="J31:L31"/>
    <mergeCell ref="M31:N31"/>
    <mergeCell ref="A32:F32"/>
    <mergeCell ref="G32:I32"/>
    <mergeCell ref="J32:L32"/>
    <mergeCell ref="M32:N32"/>
    <mergeCell ref="J28:L28"/>
    <mergeCell ref="M28:N28"/>
    <mergeCell ref="G29:I29"/>
    <mergeCell ref="J29:L29"/>
    <mergeCell ref="M29:N29"/>
    <mergeCell ref="A30:F30"/>
    <mergeCell ref="G30:I30"/>
    <mergeCell ref="J30:L30"/>
    <mergeCell ref="M30:N30"/>
    <mergeCell ref="B38:E38"/>
    <mergeCell ref="G38:N38"/>
    <mergeCell ref="B39:E39"/>
    <mergeCell ref="G39:N39"/>
    <mergeCell ref="B40:E40"/>
    <mergeCell ref="G40:N40"/>
    <mergeCell ref="B35:E35"/>
    <mergeCell ref="G35:N35"/>
    <mergeCell ref="B36:E36"/>
    <mergeCell ref="G36:N36"/>
    <mergeCell ref="B37:E37"/>
    <mergeCell ref="G37:N37"/>
    <mergeCell ref="G41:N41"/>
    <mergeCell ref="B42:E42"/>
    <mergeCell ref="G42:I42"/>
    <mergeCell ref="J42:L42"/>
    <mergeCell ref="M42:N42"/>
    <mergeCell ref="B43:B44"/>
    <mergeCell ref="G43:I43"/>
    <mergeCell ref="J43:L43"/>
    <mergeCell ref="M43:N43"/>
    <mergeCell ref="G44:I44"/>
    <mergeCell ref="A47:F47"/>
    <mergeCell ref="G47:I47"/>
    <mergeCell ref="J47:L47"/>
    <mergeCell ref="M47:N47"/>
    <mergeCell ref="A48:F48"/>
    <mergeCell ref="G48:I48"/>
    <mergeCell ref="J48:L48"/>
    <mergeCell ref="M48:N48"/>
    <mergeCell ref="J44:L44"/>
    <mergeCell ref="M44:N44"/>
    <mergeCell ref="G45:I45"/>
    <mergeCell ref="J45:L45"/>
    <mergeCell ref="M45:N45"/>
    <mergeCell ref="A46:F46"/>
    <mergeCell ref="G46:I46"/>
    <mergeCell ref="J46:L46"/>
    <mergeCell ref="M46:N46"/>
  </mergeCells>
  <phoneticPr fontId="8"/>
  <pageMargins left="0.59055118110236227" right="0.59055118110236227" top="0.59055118110236227" bottom="0.59055118110236227" header="0.31496062992125984" footer="0"/>
  <pageSetup paperSize="9" firstPageNumber="131" orientation="portrait" useFirstPageNumber="1" r:id="rId1"/>
  <headerFooter alignWithMargins="0">
    <oddHeader>&amp;R&amp;10保健衛生</oddHeader>
    <oddFooter>&amp;C－&amp;P－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9"/>
  <sheetViews>
    <sheetView topLeftCell="A25" zoomScaleNormal="100" workbookViewId="0">
      <selection activeCell="J53" sqref="J53"/>
    </sheetView>
  </sheetViews>
  <sheetFormatPr defaultColWidth="8.625" defaultRowHeight="21" customHeight="1"/>
  <cols>
    <col min="1" max="1" width="0.375" style="225" customWidth="1"/>
    <col min="2" max="2" width="30" style="225" customWidth="1"/>
    <col min="3" max="3" width="0.75" style="225" customWidth="1"/>
    <col min="4" max="8" width="8.625" style="225" customWidth="1"/>
    <col min="9" max="16384" width="8.625" style="225"/>
  </cols>
  <sheetData>
    <row r="1" spans="1:61" ht="16.5" customHeight="1">
      <c r="A1" s="116" t="s">
        <v>572</v>
      </c>
    </row>
    <row r="2" spans="1:61" ht="16.5" customHeight="1">
      <c r="D2" s="163"/>
      <c r="E2" s="163"/>
      <c r="F2" s="163"/>
      <c r="G2" s="163"/>
      <c r="H2" s="167"/>
      <c r="I2" s="167" t="s">
        <v>573</v>
      </c>
    </row>
    <row r="3" spans="1:61" ht="16.5" customHeight="1">
      <c r="A3" s="161"/>
      <c r="B3" s="160" t="s">
        <v>327</v>
      </c>
      <c r="C3" s="159"/>
      <c r="D3" s="852" t="s">
        <v>326</v>
      </c>
      <c r="E3" s="853"/>
      <c r="F3" s="853"/>
      <c r="G3" s="853"/>
      <c r="H3" s="853"/>
      <c r="I3" s="854"/>
      <c r="BH3" s="148"/>
    </row>
    <row r="4" spans="1:61" ht="16.5" customHeight="1">
      <c r="A4" s="92"/>
      <c r="B4" s="125" t="s">
        <v>325</v>
      </c>
      <c r="C4" s="129"/>
      <c r="D4" s="613" t="s">
        <v>574</v>
      </c>
      <c r="E4" s="614"/>
      <c r="F4" s="614"/>
      <c r="G4" s="614"/>
      <c r="H4" s="614"/>
      <c r="I4" s="855"/>
    </row>
    <row r="5" spans="1:61" ht="16.5" customHeight="1">
      <c r="A5" s="92"/>
      <c r="B5" s="125" t="s">
        <v>324</v>
      </c>
      <c r="C5" s="129"/>
      <c r="D5" s="124" t="s">
        <v>321</v>
      </c>
      <c r="E5" s="158" t="s">
        <v>321</v>
      </c>
      <c r="F5" s="158" t="s">
        <v>323</v>
      </c>
      <c r="G5" s="158" t="s">
        <v>322</v>
      </c>
      <c r="H5" s="157" t="s">
        <v>322</v>
      </c>
      <c r="I5" s="156" t="s">
        <v>321</v>
      </c>
      <c r="J5" s="16"/>
      <c r="K5" s="16"/>
      <c r="L5" s="16"/>
      <c r="M5" s="16"/>
    </row>
    <row r="6" spans="1:61" ht="16.5" customHeight="1">
      <c r="A6" s="92"/>
      <c r="B6" s="125" t="s">
        <v>320</v>
      </c>
      <c r="C6" s="129"/>
      <c r="D6" s="140">
        <v>33</v>
      </c>
      <c r="E6" s="139">
        <v>29</v>
      </c>
      <c r="F6" s="139">
        <v>29.4</v>
      </c>
      <c r="G6" s="139">
        <v>32.5</v>
      </c>
      <c r="H6" s="138">
        <v>32</v>
      </c>
      <c r="I6" s="156">
        <v>28.2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26"/>
      <c r="BB6" s="126"/>
      <c r="BC6" s="126"/>
      <c r="BD6" s="126"/>
      <c r="BE6" s="126"/>
      <c r="BF6" s="126"/>
      <c r="BG6" s="126"/>
      <c r="BH6" s="126"/>
      <c r="BI6" s="16"/>
    </row>
    <row r="7" spans="1:61" ht="16.5" customHeight="1">
      <c r="A7" s="92"/>
      <c r="B7" s="125" t="s">
        <v>319</v>
      </c>
      <c r="C7" s="129"/>
      <c r="D7" s="140">
        <v>31</v>
      </c>
      <c r="E7" s="139">
        <v>27.5</v>
      </c>
      <c r="F7" s="139">
        <v>27.9</v>
      </c>
      <c r="G7" s="139">
        <v>29.1</v>
      </c>
      <c r="H7" s="138">
        <v>32.200000000000003</v>
      </c>
      <c r="I7" s="155">
        <v>27.7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26"/>
      <c r="BB7" s="126"/>
      <c r="BC7" s="126"/>
      <c r="BD7" s="126"/>
      <c r="BE7" s="126"/>
      <c r="BF7" s="126"/>
      <c r="BG7" s="126"/>
      <c r="BH7" s="126"/>
    </row>
    <row r="8" spans="1:61" ht="16.5" customHeight="1">
      <c r="A8" s="92"/>
      <c r="B8" s="125" t="s">
        <v>575</v>
      </c>
      <c r="C8" s="129"/>
      <c r="D8" s="152" t="s">
        <v>576</v>
      </c>
      <c r="E8" s="151">
        <v>25</v>
      </c>
      <c r="F8" s="151">
        <v>18</v>
      </c>
      <c r="G8" s="151" t="s">
        <v>576</v>
      </c>
      <c r="H8" s="150">
        <v>14</v>
      </c>
      <c r="I8" s="149">
        <v>23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26"/>
      <c r="BB8" s="126"/>
      <c r="BC8" s="126"/>
      <c r="BD8" s="126"/>
      <c r="BE8" s="126"/>
      <c r="BF8" s="126"/>
      <c r="BG8" s="126"/>
      <c r="BH8" s="126"/>
    </row>
    <row r="9" spans="1:61" ht="16.5" customHeight="1">
      <c r="A9" s="92"/>
      <c r="B9" s="125" t="s">
        <v>317</v>
      </c>
      <c r="C9" s="129"/>
      <c r="D9" s="154" t="s">
        <v>316</v>
      </c>
      <c r="E9" s="139" t="s">
        <v>316</v>
      </c>
      <c r="F9" s="139" t="s">
        <v>577</v>
      </c>
      <c r="G9" s="139" t="s">
        <v>316</v>
      </c>
      <c r="H9" s="139" t="s">
        <v>316</v>
      </c>
      <c r="I9" s="153" t="s">
        <v>316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26"/>
      <c r="BB9" s="126"/>
      <c r="BC9" s="126"/>
      <c r="BD9" s="126"/>
      <c r="BE9" s="126"/>
      <c r="BF9" s="126"/>
      <c r="BG9" s="126"/>
      <c r="BH9" s="126"/>
    </row>
    <row r="10" spans="1:61" ht="16.5" customHeight="1">
      <c r="A10" s="92"/>
      <c r="B10" s="125" t="s">
        <v>315</v>
      </c>
      <c r="C10" s="129"/>
      <c r="D10" s="140">
        <v>8.1</v>
      </c>
      <c r="E10" s="139">
        <v>7.9</v>
      </c>
      <c r="F10" s="139">
        <v>8</v>
      </c>
      <c r="G10" s="139">
        <v>8.1</v>
      </c>
      <c r="H10" s="138">
        <v>8.1</v>
      </c>
      <c r="I10" s="127">
        <v>8.3000000000000007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26"/>
      <c r="BB10" s="126"/>
      <c r="BC10" s="126"/>
      <c r="BD10" s="126"/>
      <c r="BE10" s="126"/>
      <c r="BF10" s="126"/>
      <c r="BG10" s="126"/>
      <c r="BH10" s="126"/>
    </row>
    <row r="11" spans="1:61" ht="16.5" customHeight="1">
      <c r="A11" s="92"/>
      <c r="B11" s="125" t="s">
        <v>314</v>
      </c>
      <c r="C11" s="129"/>
      <c r="D11" s="140">
        <v>1.9</v>
      </c>
      <c r="E11" s="139">
        <v>3.8</v>
      </c>
      <c r="F11" s="139">
        <v>1.8</v>
      </c>
      <c r="G11" s="139">
        <v>2.1</v>
      </c>
      <c r="H11" s="138">
        <v>3.3</v>
      </c>
      <c r="I11" s="127">
        <v>3</v>
      </c>
      <c r="J11" s="16"/>
      <c r="K11" s="16"/>
      <c r="L11" s="16"/>
      <c r="M11" s="16"/>
      <c r="N11" s="17"/>
      <c r="O11" s="17"/>
      <c r="P11" s="17"/>
      <c r="Q11" s="17"/>
      <c r="R11" s="17"/>
    </row>
    <row r="12" spans="1:61" ht="16.5" customHeight="1">
      <c r="A12" s="92"/>
      <c r="B12" s="125" t="s">
        <v>313</v>
      </c>
      <c r="C12" s="129"/>
      <c r="D12" s="140">
        <v>6.7</v>
      </c>
      <c r="E12" s="139">
        <v>8.9</v>
      </c>
      <c r="F12" s="139">
        <v>7.8</v>
      </c>
      <c r="G12" s="139">
        <v>6.7</v>
      </c>
      <c r="H12" s="138">
        <v>8.1</v>
      </c>
      <c r="I12" s="127">
        <v>9.3000000000000007</v>
      </c>
      <c r="J12" s="16"/>
      <c r="K12" s="16"/>
      <c r="L12" s="16"/>
      <c r="M12" s="16"/>
      <c r="N12" s="17"/>
      <c r="O12" s="17"/>
      <c r="P12" s="17"/>
      <c r="Q12" s="17"/>
      <c r="R12" s="17"/>
    </row>
    <row r="13" spans="1:61" ht="16.5" customHeight="1">
      <c r="A13" s="92"/>
      <c r="B13" s="125" t="s">
        <v>312</v>
      </c>
      <c r="C13" s="129"/>
      <c r="D13" s="152">
        <v>19</v>
      </c>
      <c r="E13" s="151">
        <v>13</v>
      </c>
      <c r="F13" s="151">
        <v>23</v>
      </c>
      <c r="G13" s="151">
        <v>1</v>
      </c>
      <c r="H13" s="150">
        <v>40</v>
      </c>
      <c r="I13" s="149">
        <v>14</v>
      </c>
      <c r="J13" s="16"/>
      <c r="K13" s="16"/>
      <c r="L13" s="16"/>
      <c r="M13" s="16"/>
      <c r="N13" s="17"/>
      <c r="O13" s="17"/>
      <c r="P13" s="17"/>
      <c r="Q13" s="17"/>
      <c r="R13" s="17"/>
    </row>
    <row r="14" spans="1:61" ht="16.5" customHeight="1">
      <c r="A14" s="92"/>
      <c r="B14" s="125" t="s">
        <v>311</v>
      </c>
      <c r="C14" s="129"/>
      <c r="D14" s="140">
        <v>7.7</v>
      </c>
      <c r="E14" s="139">
        <v>5.2</v>
      </c>
      <c r="F14" s="139">
        <v>4.2</v>
      </c>
      <c r="G14" s="139">
        <v>8.9</v>
      </c>
      <c r="H14" s="138">
        <v>7.8</v>
      </c>
      <c r="I14" s="127">
        <v>7.8</v>
      </c>
      <c r="J14" s="16"/>
      <c r="K14" s="16"/>
      <c r="L14" s="16"/>
      <c r="M14" s="16"/>
      <c r="N14" s="17"/>
      <c r="O14" s="17"/>
      <c r="P14" s="17"/>
      <c r="Q14" s="17"/>
      <c r="R14" s="17"/>
      <c r="BH14" s="148"/>
    </row>
    <row r="15" spans="1:61" ht="16.5" customHeight="1">
      <c r="A15" s="92"/>
      <c r="B15" s="125" t="s">
        <v>310</v>
      </c>
      <c r="C15" s="129"/>
      <c r="D15" s="140" t="s">
        <v>578</v>
      </c>
      <c r="E15" s="139" t="s">
        <v>579</v>
      </c>
      <c r="F15" s="139" t="s">
        <v>580</v>
      </c>
      <c r="G15" s="139" t="s">
        <v>581</v>
      </c>
      <c r="H15" s="138" t="s">
        <v>580</v>
      </c>
      <c r="I15" s="127" t="s">
        <v>582</v>
      </c>
      <c r="J15" s="16"/>
      <c r="K15" s="16"/>
      <c r="L15" s="16"/>
      <c r="M15" s="16"/>
      <c r="N15" s="17"/>
      <c r="O15" s="17"/>
      <c r="P15" s="17"/>
      <c r="Q15" s="17"/>
      <c r="R15" s="17"/>
    </row>
    <row r="16" spans="1:61" ht="16.5" customHeight="1">
      <c r="A16" s="92"/>
      <c r="B16" s="125" t="s">
        <v>307</v>
      </c>
      <c r="C16" s="129"/>
      <c r="D16" s="143">
        <v>3.2</v>
      </c>
      <c r="E16" s="142">
        <v>5.8</v>
      </c>
      <c r="F16" s="142">
        <v>3.35</v>
      </c>
      <c r="G16" s="142">
        <v>5.22</v>
      </c>
      <c r="H16" s="141">
        <v>6.04</v>
      </c>
      <c r="I16" s="147">
        <v>1.86</v>
      </c>
      <c r="J16" s="16"/>
      <c r="K16" s="16"/>
      <c r="L16" s="16"/>
      <c r="M16" s="16"/>
    </row>
    <row r="17" spans="1:61" ht="16.5" customHeight="1">
      <c r="A17" s="92"/>
      <c r="B17" s="125" t="s">
        <v>306</v>
      </c>
      <c r="C17" s="129"/>
      <c r="D17" s="146">
        <v>0.36399999999999999</v>
      </c>
      <c r="E17" s="145">
        <v>0.55900000000000005</v>
      </c>
      <c r="F17" s="145">
        <v>0.496</v>
      </c>
      <c r="G17" s="145">
        <v>0.27900000000000003</v>
      </c>
      <c r="H17" s="176">
        <v>0.29599999999999999</v>
      </c>
      <c r="I17" s="144">
        <v>0.109</v>
      </c>
      <c r="J17" s="16"/>
      <c r="K17" s="16"/>
      <c r="L17" s="16"/>
      <c r="M17" s="16"/>
    </row>
    <row r="18" spans="1:61" ht="16.5" customHeight="1">
      <c r="A18" s="92"/>
      <c r="B18" s="125" t="s">
        <v>305</v>
      </c>
      <c r="C18" s="129"/>
      <c r="D18" s="143" t="s">
        <v>583</v>
      </c>
      <c r="E18" s="142" t="s">
        <v>583</v>
      </c>
      <c r="F18" s="142" t="s">
        <v>583</v>
      </c>
      <c r="G18" s="142" t="s">
        <v>583</v>
      </c>
      <c r="H18" s="142" t="s">
        <v>583</v>
      </c>
      <c r="I18" s="127" t="s">
        <v>583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26"/>
      <c r="BC18" s="126"/>
      <c r="BD18" s="126"/>
      <c r="BE18" s="126"/>
      <c r="BF18" s="126"/>
      <c r="BG18" s="126"/>
      <c r="BH18" s="126"/>
    </row>
    <row r="19" spans="1:61" ht="16.5" customHeight="1">
      <c r="A19" s="92"/>
      <c r="B19" s="125" t="s">
        <v>304</v>
      </c>
      <c r="C19" s="129"/>
      <c r="D19" s="140" t="s">
        <v>584</v>
      </c>
      <c r="E19" s="139" t="s">
        <v>584</v>
      </c>
      <c r="F19" s="139" t="s">
        <v>584</v>
      </c>
      <c r="G19" s="139" t="s">
        <v>584</v>
      </c>
      <c r="H19" s="138" t="s">
        <v>584</v>
      </c>
      <c r="I19" s="127" t="s">
        <v>584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26"/>
      <c r="BC19" s="126"/>
      <c r="BD19" s="126"/>
      <c r="BE19" s="126"/>
      <c r="BF19" s="126"/>
      <c r="BG19" s="126"/>
      <c r="BH19" s="126"/>
    </row>
    <row r="20" spans="1:61" ht="16.5" customHeight="1">
      <c r="A20" s="92"/>
      <c r="B20" s="125" t="s">
        <v>302</v>
      </c>
      <c r="C20" s="129"/>
      <c r="D20" s="166">
        <v>74.400000000000006</v>
      </c>
      <c r="E20" s="135">
        <v>65.2</v>
      </c>
      <c r="F20" s="135">
        <v>68.8</v>
      </c>
      <c r="G20" s="135">
        <v>64</v>
      </c>
      <c r="H20" s="134">
        <v>69.900000000000006</v>
      </c>
      <c r="I20" s="127">
        <v>57.4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26"/>
      <c r="BC20" s="126"/>
      <c r="BD20" s="126"/>
      <c r="BE20" s="126"/>
      <c r="BF20" s="126"/>
      <c r="BG20" s="126"/>
      <c r="BH20" s="126"/>
    </row>
    <row r="21" spans="1:61" ht="16.5" customHeight="1">
      <c r="A21" s="92"/>
      <c r="B21" s="125" t="s">
        <v>301</v>
      </c>
      <c r="C21" s="129"/>
      <c r="D21" s="133">
        <v>18700</v>
      </c>
      <c r="E21" s="132">
        <v>8940</v>
      </c>
      <c r="F21" s="132">
        <v>3460</v>
      </c>
      <c r="G21" s="132">
        <v>4900</v>
      </c>
      <c r="H21" s="131">
        <v>2340</v>
      </c>
      <c r="I21" s="130">
        <v>1350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26"/>
      <c r="BC21" s="126"/>
      <c r="BD21" s="126"/>
      <c r="BE21" s="126"/>
      <c r="BF21" s="126"/>
      <c r="BG21" s="126"/>
      <c r="BH21" s="126"/>
    </row>
    <row r="22" spans="1:61" ht="16.5" customHeight="1">
      <c r="A22" s="92"/>
      <c r="B22" s="125" t="s">
        <v>300</v>
      </c>
      <c r="C22" s="129"/>
      <c r="D22" s="124" t="s">
        <v>585</v>
      </c>
      <c r="E22" s="223" t="s">
        <v>586</v>
      </c>
      <c r="F22" s="223" t="s">
        <v>587</v>
      </c>
      <c r="G22" s="223" t="s">
        <v>588</v>
      </c>
      <c r="H22" s="128" t="s">
        <v>589</v>
      </c>
      <c r="I22" s="127" t="s">
        <v>590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26"/>
      <c r="BC22" s="126"/>
      <c r="BD22" s="126"/>
      <c r="BE22" s="126"/>
      <c r="BF22" s="126"/>
      <c r="BG22" s="126"/>
      <c r="BH22" s="126"/>
    </row>
    <row r="23" spans="1:61" ht="16.5" customHeight="1">
      <c r="A23" s="224"/>
      <c r="B23" s="125" t="s">
        <v>295</v>
      </c>
      <c r="C23" s="93"/>
      <c r="D23" s="124" t="s">
        <v>294</v>
      </c>
      <c r="E23" s="123" t="s">
        <v>293</v>
      </c>
      <c r="F23" s="123" t="s">
        <v>292</v>
      </c>
      <c r="G23" s="122" t="s">
        <v>291</v>
      </c>
      <c r="H23" s="121" t="s">
        <v>290</v>
      </c>
      <c r="I23" s="120" t="s">
        <v>289</v>
      </c>
      <c r="J23" s="119"/>
      <c r="K23" s="119"/>
      <c r="L23" s="119"/>
      <c r="M23" s="119"/>
      <c r="N23" s="17"/>
      <c r="O23" s="17"/>
      <c r="P23" s="17"/>
      <c r="Q23" s="17"/>
      <c r="R23" s="17"/>
    </row>
    <row r="24" spans="1:61" ht="16.5" customHeight="1">
      <c r="A24" s="91"/>
      <c r="B24" s="118" t="s">
        <v>288</v>
      </c>
      <c r="C24" s="117"/>
      <c r="D24" s="616" t="s">
        <v>591</v>
      </c>
      <c r="E24" s="617"/>
      <c r="F24" s="617"/>
      <c r="G24" s="617"/>
      <c r="H24" s="617"/>
      <c r="I24" s="851"/>
      <c r="J24" s="17"/>
      <c r="K24" s="17"/>
      <c r="L24" s="17"/>
      <c r="M24" s="17"/>
      <c r="N24" s="17"/>
      <c r="O24" s="17"/>
      <c r="P24" s="17"/>
      <c r="Q24" s="17"/>
      <c r="R24" s="17"/>
    </row>
    <row r="25" spans="1:61" ht="6" customHeight="1">
      <c r="B25" s="165"/>
      <c r="D25" s="164"/>
      <c r="E25" s="164"/>
      <c r="F25" s="164"/>
      <c r="G25" s="164"/>
      <c r="H25" s="164"/>
      <c r="I25" s="162"/>
      <c r="J25" s="17"/>
      <c r="K25" s="17"/>
      <c r="L25" s="17"/>
      <c r="M25" s="17"/>
      <c r="N25" s="17"/>
      <c r="O25" s="17"/>
      <c r="P25" s="17"/>
      <c r="Q25" s="17"/>
      <c r="R25" s="17"/>
    </row>
    <row r="26" spans="1:61" ht="6" customHeight="1">
      <c r="D26" s="163"/>
      <c r="E26" s="162"/>
      <c r="F26" s="162"/>
      <c r="G26" s="162"/>
      <c r="H26" s="162"/>
      <c r="I26" s="162"/>
      <c r="J26" s="17"/>
      <c r="K26" s="17"/>
      <c r="L26" s="17"/>
      <c r="M26" s="17"/>
      <c r="N26" s="17"/>
      <c r="O26" s="17"/>
      <c r="P26" s="17"/>
      <c r="Q26" s="17"/>
      <c r="R26" s="17"/>
    </row>
    <row r="27" spans="1:61" ht="16.5" customHeight="1">
      <c r="A27" s="161"/>
      <c r="B27" s="160" t="s">
        <v>327</v>
      </c>
      <c r="C27" s="159"/>
      <c r="D27" s="852" t="s">
        <v>326</v>
      </c>
      <c r="E27" s="853"/>
      <c r="F27" s="853"/>
      <c r="G27" s="853"/>
      <c r="H27" s="853"/>
      <c r="I27" s="854"/>
      <c r="BH27" s="148"/>
    </row>
    <row r="28" spans="1:61" ht="16.5" customHeight="1">
      <c r="A28" s="92"/>
      <c r="B28" s="125" t="s">
        <v>325</v>
      </c>
      <c r="C28" s="129"/>
      <c r="D28" s="613" t="s">
        <v>592</v>
      </c>
      <c r="E28" s="614"/>
      <c r="F28" s="614"/>
      <c r="G28" s="614"/>
      <c r="H28" s="614"/>
      <c r="I28" s="855"/>
    </row>
    <row r="29" spans="1:61" ht="16.5" customHeight="1">
      <c r="A29" s="92"/>
      <c r="B29" s="125" t="s">
        <v>324</v>
      </c>
      <c r="C29" s="129"/>
      <c r="D29" s="124" t="s">
        <v>321</v>
      </c>
      <c r="E29" s="158" t="s">
        <v>321</v>
      </c>
      <c r="F29" s="158" t="s">
        <v>323</v>
      </c>
      <c r="G29" s="158" t="s">
        <v>322</v>
      </c>
      <c r="H29" s="157" t="s">
        <v>322</v>
      </c>
      <c r="I29" s="156" t="s">
        <v>321</v>
      </c>
      <c r="J29" s="16"/>
      <c r="K29" s="16"/>
      <c r="L29" s="16"/>
      <c r="M29" s="16"/>
    </row>
    <row r="30" spans="1:61" ht="16.5" customHeight="1">
      <c r="A30" s="92"/>
      <c r="B30" s="125" t="s">
        <v>320</v>
      </c>
      <c r="C30" s="129"/>
      <c r="D30" s="140">
        <v>19.5</v>
      </c>
      <c r="E30" s="139">
        <v>18.5</v>
      </c>
      <c r="F30" s="139">
        <v>20.5</v>
      </c>
      <c r="G30" s="139">
        <v>21</v>
      </c>
      <c r="H30" s="138">
        <v>20.5</v>
      </c>
      <c r="I30" s="155">
        <v>18.5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26"/>
      <c r="BB30" s="126"/>
      <c r="BC30" s="126"/>
      <c r="BD30" s="126"/>
      <c r="BE30" s="126"/>
      <c r="BF30" s="126"/>
      <c r="BG30" s="126"/>
      <c r="BH30" s="126"/>
      <c r="BI30" s="16"/>
    </row>
    <row r="31" spans="1:61" ht="16.5" customHeight="1">
      <c r="A31" s="92"/>
      <c r="B31" s="125" t="s">
        <v>319</v>
      </c>
      <c r="C31" s="129"/>
      <c r="D31" s="140">
        <v>15</v>
      </c>
      <c r="E31" s="139">
        <v>15.5</v>
      </c>
      <c r="F31" s="139">
        <v>15</v>
      </c>
      <c r="G31" s="139">
        <v>17</v>
      </c>
      <c r="H31" s="138">
        <v>15.5</v>
      </c>
      <c r="I31" s="155">
        <v>16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26"/>
      <c r="BB31" s="126"/>
      <c r="BC31" s="126"/>
      <c r="BD31" s="126"/>
      <c r="BE31" s="126"/>
      <c r="BF31" s="126"/>
      <c r="BG31" s="126"/>
      <c r="BH31" s="126"/>
    </row>
    <row r="32" spans="1:61" ht="16.5" customHeight="1">
      <c r="A32" s="92"/>
      <c r="B32" s="125" t="s">
        <v>318</v>
      </c>
      <c r="C32" s="129"/>
      <c r="D32" s="152" t="s">
        <v>593</v>
      </c>
      <c r="E32" s="151" t="s">
        <v>593</v>
      </c>
      <c r="F32" s="151" t="s">
        <v>593</v>
      </c>
      <c r="G32" s="151" t="s">
        <v>593</v>
      </c>
      <c r="H32" s="150" t="s">
        <v>593</v>
      </c>
      <c r="I32" s="149" t="s">
        <v>593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26"/>
      <c r="BB32" s="126"/>
      <c r="BC32" s="126"/>
      <c r="BD32" s="126"/>
      <c r="BE32" s="126"/>
      <c r="BF32" s="126"/>
      <c r="BG32" s="126"/>
      <c r="BH32" s="126"/>
    </row>
    <row r="33" spans="1:60" ht="16.5" customHeight="1">
      <c r="A33" s="92"/>
      <c r="B33" s="125" t="s">
        <v>317</v>
      </c>
      <c r="C33" s="129"/>
      <c r="D33" s="154" t="s">
        <v>316</v>
      </c>
      <c r="E33" s="139" t="s">
        <v>316</v>
      </c>
      <c r="F33" s="139" t="s">
        <v>316</v>
      </c>
      <c r="G33" s="139" t="s">
        <v>316</v>
      </c>
      <c r="H33" s="139" t="s">
        <v>577</v>
      </c>
      <c r="I33" s="153" t="s">
        <v>316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26"/>
      <c r="BB33" s="126"/>
      <c r="BC33" s="126"/>
      <c r="BD33" s="126"/>
      <c r="BE33" s="126"/>
      <c r="BF33" s="126"/>
      <c r="BG33" s="126"/>
      <c r="BH33" s="126"/>
    </row>
    <row r="34" spans="1:60" ht="16.5" customHeight="1">
      <c r="A34" s="92"/>
      <c r="B34" s="125" t="s">
        <v>315</v>
      </c>
      <c r="C34" s="129"/>
      <c r="D34" s="140">
        <v>8</v>
      </c>
      <c r="E34" s="139">
        <v>7.9</v>
      </c>
      <c r="F34" s="139">
        <v>8</v>
      </c>
      <c r="G34" s="139">
        <v>8</v>
      </c>
      <c r="H34" s="138">
        <v>7.9</v>
      </c>
      <c r="I34" s="127">
        <v>8.4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26"/>
      <c r="BB34" s="126"/>
      <c r="BC34" s="126"/>
      <c r="BD34" s="126"/>
      <c r="BE34" s="126"/>
      <c r="BF34" s="126"/>
      <c r="BG34" s="126"/>
      <c r="BH34" s="126"/>
    </row>
    <row r="35" spans="1:60" ht="16.5" customHeight="1">
      <c r="A35" s="92"/>
      <c r="B35" s="125" t="s">
        <v>314</v>
      </c>
      <c r="C35" s="129"/>
      <c r="D35" s="140">
        <v>2</v>
      </c>
      <c r="E35" s="139">
        <v>5.3</v>
      </c>
      <c r="F35" s="139">
        <v>1.4</v>
      </c>
      <c r="G35" s="139">
        <v>3.3</v>
      </c>
      <c r="H35" s="138">
        <v>3.7</v>
      </c>
      <c r="I35" s="127">
        <v>2</v>
      </c>
      <c r="J35" s="16"/>
      <c r="K35" s="16"/>
      <c r="L35" s="16"/>
      <c r="M35" s="16"/>
      <c r="N35" s="17"/>
      <c r="O35" s="17"/>
      <c r="P35" s="17"/>
      <c r="Q35" s="17"/>
      <c r="R35" s="17"/>
    </row>
    <row r="36" spans="1:60" ht="16.5" customHeight="1">
      <c r="A36" s="92"/>
      <c r="B36" s="125" t="s">
        <v>313</v>
      </c>
      <c r="C36" s="129"/>
      <c r="D36" s="140">
        <v>6.5</v>
      </c>
      <c r="E36" s="139">
        <v>8.3000000000000007</v>
      </c>
      <c r="F36" s="139">
        <v>6.9</v>
      </c>
      <c r="G36" s="139">
        <v>6.5</v>
      </c>
      <c r="H36" s="138">
        <v>6.1</v>
      </c>
      <c r="I36" s="127">
        <v>7.6</v>
      </c>
      <c r="J36" s="16"/>
      <c r="K36" s="16"/>
      <c r="L36" s="16"/>
      <c r="M36" s="16"/>
      <c r="N36" s="17"/>
      <c r="O36" s="17"/>
      <c r="P36" s="17"/>
      <c r="Q36" s="17"/>
      <c r="R36" s="17"/>
    </row>
    <row r="37" spans="1:60" ht="16.5" customHeight="1">
      <c r="A37" s="92"/>
      <c r="B37" s="125" t="s">
        <v>312</v>
      </c>
      <c r="C37" s="129"/>
      <c r="D37" s="152">
        <v>6</v>
      </c>
      <c r="E37" s="151">
        <v>8</v>
      </c>
      <c r="F37" s="151">
        <v>5</v>
      </c>
      <c r="G37" s="151">
        <v>1</v>
      </c>
      <c r="H37" s="150">
        <v>2</v>
      </c>
      <c r="I37" s="149">
        <v>6</v>
      </c>
      <c r="J37" s="16"/>
      <c r="K37" s="16"/>
      <c r="L37" s="16"/>
      <c r="M37" s="16"/>
      <c r="N37" s="17"/>
      <c r="O37" s="17"/>
      <c r="P37" s="17"/>
      <c r="Q37" s="17"/>
      <c r="R37" s="17"/>
    </row>
    <row r="38" spans="1:60" ht="16.5" customHeight="1">
      <c r="A38" s="92"/>
      <c r="B38" s="125" t="s">
        <v>311</v>
      </c>
      <c r="C38" s="129"/>
      <c r="D38" s="140">
        <v>8.8000000000000007</v>
      </c>
      <c r="E38" s="139">
        <v>7.8</v>
      </c>
      <c r="F38" s="139">
        <v>7.2</v>
      </c>
      <c r="G38" s="139">
        <v>8.1</v>
      </c>
      <c r="H38" s="138">
        <v>6.8</v>
      </c>
      <c r="I38" s="127">
        <v>10.4</v>
      </c>
      <c r="J38" s="16"/>
      <c r="K38" s="16"/>
      <c r="L38" s="16"/>
      <c r="M38" s="16"/>
      <c r="N38" s="17"/>
      <c r="O38" s="17"/>
      <c r="P38" s="17"/>
      <c r="Q38" s="17"/>
      <c r="R38" s="17"/>
    </row>
    <row r="39" spans="1:60" ht="16.5" customHeight="1">
      <c r="A39" s="92"/>
      <c r="B39" s="125" t="s">
        <v>310</v>
      </c>
      <c r="C39" s="129"/>
      <c r="D39" s="140" t="s">
        <v>594</v>
      </c>
      <c r="E39" s="139" t="s">
        <v>595</v>
      </c>
      <c r="F39" s="139" t="s">
        <v>596</v>
      </c>
      <c r="G39" s="139" t="s">
        <v>597</v>
      </c>
      <c r="H39" s="138" t="s">
        <v>598</v>
      </c>
      <c r="I39" s="127" t="s">
        <v>599</v>
      </c>
      <c r="J39" s="16"/>
      <c r="K39" s="16"/>
      <c r="L39" s="16"/>
      <c r="M39" s="16"/>
      <c r="N39" s="17"/>
      <c r="O39" s="17"/>
      <c r="P39" s="17"/>
      <c r="Q39" s="17"/>
      <c r="R39" s="17"/>
      <c r="BH39" s="148"/>
    </row>
    <row r="40" spans="1:60" ht="16.5" customHeight="1">
      <c r="A40" s="92"/>
      <c r="B40" s="125" t="s">
        <v>307</v>
      </c>
      <c r="C40" s="129"/>
      <c r="D40" s="143">
        <v>3.36</v>
      </c>
      <c r="E40" s="142">
        <v>3.6</v>
      </c>
      <c r="F40" s="142">
        <v>5.17</v>
      </c>
      <c r="G40" s="142">
        <v>5.72</v>
      </c>
      <c r="H40" s="141">
        <v>6.7</v>
      </c>
      <c r="I40" s="147">
        <v>2.13</v>
      </c>
      <c r="J40" s="16"/>
      <c r="K40" s="16"/>
      <c r="L40" s="16"/>
      <c r="M40" s="16"/>
    </row>
    <row r="41" spans="1:60" ht="16.5" customHeight="1">
      <c r="A41" s="92"/>
      <c r="B41" s="125" t="s">
        <v>306</v>
      </c>
      <c r="C41" s="129"/>
      <c r="D41" s="146">
        <v>0.26900000000000002</v>
      </c>
      <c r="E41" s="145">
        <v>0.29499999999999998</v>
      </c>
      <c r="F41" s="142">
        <v>1.33</v>
      </c>
      <c r="G41" s="145">
        <v>0.40400000000000003</v>
      </c>
      <c r="H41" s="176">
        <v>0.41599999999999998</v>
      </c>
      <c r="I41" s="144">
        <v>7.0999999999999994E-2</v>
      </c>
      <c r="J41" s="16"/>
      <c r="K41" s="16"/>
      <c r="L41" s="16"/>
      <c r="M41" s="16"/>
    </row>
    <row r="42" spans="1:60" ht="16.5" customHeight="1">
      <c r="A42" s="92"/>
      <c r="B42" s="125" t="s">
        <v>305</v>
      </c>
      <c r="C42" s="129"/>
      <c r="D42" s="143" t="s">
        <v>583</v>
      </c>
      <c r="E42" s="142" t="s">
        <v>583</v>
      </c>
      <c r="F42" s="142" t="s">
        <v>583</v>
      </c>
      <c r="G42" s="142" t="s">
        <v>583</v>
      </c>
      <c r="H42" s="142" t="s">
        <v>583</v>
      </c>
      <c r="I42" s="127" t="s">
        <v>583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26"/>
      <c r="BC42" s="126"/>
      <c r="BD42" s="126"/>
      <c r="BE42" s="126"/>
      <c r="BF42" s="126"/>
      <c r="BG42" s="126"/>
      <c r="BH42" s="126"/>
    </row>
    <row r="43" spans="1:60" ht="16.5" customHeight="1">
      <c r="A43" s="92"/>
      <c r="B43" s="125" t="s">
        <v>304</v>
      </c>
      <c r="C43" s="129"/>
      <c r="D43" s="140" t="s">
        <v>584</v>
      </c>
      <c r="E43" s="139" t="s">
        <v>584</v>
      </c>
      <c r="F43" s="139" t="s">
        <v>584</v>
      </c>
      <c r="G43" s="139" t="s">
        <v>584</v>
      </c>
      <c r="H43" s="138" t="s">
        <v>584</v>
      </c>
      <c r="I43" s="127" t="s">
        <v>584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26"/>
      <c r="BC43" s="126"/>
      <c r="BD43" s="126"/>
      <c r="BE43" s="126"/>
      <c r="BF43" s="126"/>
      <c r="BG43" s="126"/>
      <c r="BH43" s="126"/>
    </row>
    <row r="44" spans="1:60" ht="16.5" customHeight="1">
      <c r="A44" s="92"/>
      <c r="B44" s="125" t="s">
        <v>302</v>
      </c>
      <c r="C44" s="129"/>
      <c r="D44" s="137">
        <v>90</v>
      </c>
      <c r="E44" s="135">
        <v>82.2</v>
      </c>
      <c r="F44" s="136">
        <v>214</v>
      </c>
      <c r="G44" s="135">
        <v>56.1</v>
      </c>
      <c r="H44" s="134">
        <v>55.6</v>
      </c>
      <c r="I44" s="130">
        <v>145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26"/>
      <c r="BC44" s="126"/>
      <c r="BD44" s="126"/>
      <c r="BE44" s="126"/>
      <c r="BF44" s="126"/>
      <c r="BG44" s="126"/>
      <c r="BH44" s="126"/>
    </row>
    <row r="45" spans="1:60" ht="16.5" customHeight="1">
      <c r="A45" s="92"/>
      <c r="B45" s="125" t="s">
        <v>301</v>
      </c>
      <c r="C45" s="129"/>
      <c r="D45" s="133">
        <v>15800</v>
      </c>
      <c r="E45" s="132">
        <v>49500</v>
      </c>
      <c r="F45" s="132">
        <v>4330</v>
      </c>
      <c r="G45" s="132">
        <v>3960</v>
      </c>
      <c r="H45" s="131">
        <v>4500</v>
      </c>
      <c r="I45" s="130">
        <v>2540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26"/>
      <c r="BC45" s="126"/>
      <c r="BD45" s="126"/>
      <c r="BE45" s="126"/>
      <c r="BF45" s="126"/>
      <c r="BG45" s="126"/>
      <c r="BH45" s="126"/>
    </row>
    <row r="46" spans="1:60" ht="16.5" customHeight="1">
      <c r="A46" s="92"/>
      <c r="B46" s="125" t="s">
        <v>300</v>
      </c>
      <c r="C46" s="129"/>
      <c r="D46" s="124" t="s">
        <v>585</v>
      </c>
      <c r="E46" s="223" t="s">
        <v>586</v>
      </c>
      <c r="F46" s="223" t="s">
        <v>587</v>
      </c>
      <c r="G46" s="223" t="s">
        <v>588</v>
      </c>
      <c r="H46" s="128" t="s">
        <v>589</v>
      </c>
      <c r="I46" s="127" t="s">
        <v>590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26"/>
      <c r="BC46" s="126"/>
      <c r="BD46" s="126"/>
      <c r="BE46" s="126"/>
      <c r="BF46" s="126"/>
      <c r="BG46" s="126"/>
      <c r="BH46" s="126"/>
    </row>
    <row r="47" spans="1:60" ht="16.5" customHeight="1">
      <c r="A47" s="224"/>
      <c r="B47" s="125" t="s">
        <v>295</v>
      </c>
      <c r="C47" s="93"/>
      <c r="D47" s="124" t="s">
        <v>294</v>
      </c>
      <c r="E47" s="123" t="s">
        <v>293</v>
      </c>
      <c r="F47" s="123" t="s">
        <v>292</v>
      </c>
      <c r="G47" s="122" t="s">
        <v>291</v>
      </c>
      <c r="H47" s="121" t="s">
        <v>290</v>
      </c>
      <c r="I47" s="120" t="s">
        <v>289</v>
      </c>
      <c r="J47" s="119"/>
      <c r="K47" s="119"/>
      <c r="L47" s="119"/>
      <c r="M47" s="119"/>
      <c r="N47" s="17"/>
      <c r="O47" s="17"/>
      <c r="P47" s="17"/>
      <c r="Q47" s="17"/>
      <c r="R47" s="17"/>
    </row>
    <row r="48" spans="1:60" ht="16.5" customHeight="1">
      <c r="A48" s="91"/>
      <c r="B48" s="118" t="s">
        <v>288</v>
      </c>
      <c r="C48" s="117"/>
      <c r="D48" s="616" t="s">
        <v>591</v>
      </c>
      <c r="E48" s="617"/>
      <c r="F48" s="617"/>
      <c r="G48" s="617"/>
      <c r="H48" s="617"/>
      <c r="I48" s="851"/>
      <c r="J48" s="17"/>
      <c r="K48" s="17"/>
      <c r="L48" s="17"/>
      <c r="M48" s="17"/>
      <c r="N48" s="17"/>
      <c r="O48" s="17"/>
      <c r="P48" s="17"/>
      <c r="Q48" s="17"/>
      <c r="R48" s="17"/>
    </row>
    <row r="49" spans="9:9" ht="21" customHeight="1">
      <c r="I49" s="101" t="s">
        <v>600</v>
      </c>
    </row>
  </sheetData>
  <mergeCells count="6">
    <mergeCell ref="D48:I48"/>
    <mergeCell ref="D3:I3"/>
    <mergeCell ref="D4:I4"/>
    <mergeCell ref="D24:I24"/>
    <mergeCell ref="D27:I27"/>
    <mergeCell ref="D28:I28"/>
  </mergeCells>
  <phoneticPr fontId="8"/>
  <pageMargins left="0.59055118110236227" right="0.59055118110236227" top="0.59055118110236227" bottom="0.59055118110236227" header="0.31496062992125984" footer="0.31496062992125984"/>
  <pageSetup paperSize="9" firstPageNumber="132" orientation="portrait" useFirstPageNumber="1" r:id="rId1"/>
  <headerFooter alignWithMargins="0">
    <oddHeader>&amp;L&amp;10保健衛生</oddHeader>
    <oddFooter>&amp;C－&amp;P－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zoomScaleNormal="100" workbookViewId="0">
      <selection activeCell="F29" sqref="F29"/>
    </sheetView>
  </sheetViews>
  <sheetFormatPr defaultColWidth="8.625" defaultRowHeight="21" customHeight="1"/>
  <cols>
    <col min="1" max="1" width="0.375" style="148" customWidth="1"/>
    <col min="2" max="2" width="30.5" style="148" customWidth="1"/>
    <col min="3" max="3" width="0.375" style="148" customWidth="1"/>
    <col min="4" max="5" width="8.625" style="148" customWidth="1"/>
    <col min="6" max="6" width="8.625" style="168" customWidth="1"/>
    <col min="7" max="8" width="8.625" style="148" customWidth="1"/>
    <col min="9" max="16384" width="8.625" style="148"/>
  </cols>
  <sheetData>
    <row r="1" spans="1:25" ht="16.5" customHeight="1">
      <c r="A1" s="181" t="s">
        <v>330</v>
      </c>
      <c r="D1" s="225"/>
      <c r="E1" s="225"/>
      <c r="F1" s="225"/>
    </row>
    <row r="2" spans="1:25" s="169" customFormat="1" ht="16.5" customHeight="1">
      <c r="D2" s="163"/>
      <c r="E2" s="180"/>
      <c r="F2" s="179"/>
      <c r="G2" s="179"/>
      <c r="H2" s="856" t="s">
        <v>601</v>
      </c>
      <c r="I2" s="856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225"/>
      <c r="U2" s="177"/>
      <c r="V2" s="177"/>
      <c r="W2" s="177"/>
      <c r="X2" s="177"/>
    </row>
    <row r="3" spans="1:25" s="169" customFormat="1" ht="16.5" customHeight="1">
      <c r="A3" s="178"/>
      <c r="B3" s="160" t="s">
        <v>327</v>
      </c>
      <c r="C3" s="159"/>
      <c r="D3" s="852" t="s">
        <v>326</v>
      </c>
      <c r="E3" s="853"/>
      <c r="F3" s="853"/>
      <c r="G3" s="853"/>
      <c r="H3" s="853"/>
      <c r="I3" s="854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177"/>
      <c r="V3" s="177"/>
      <c r="W3" s="177"/>
      <c r="X3" s="177"/>
    </row>
    <row r="4" spans="1:25" s="169" customFormat="1" ht="16.5" customHeight="1">
      <c r="A4" s="174"/>
      <c r="B4" s="125" t="s">
        <v>325</v>
      </c>
      <c r="C4" s="129"/>
      <c r="D4" s="613" t="s">
        <v>602</v>
      </c>
      <c r="E4" s="614"/>
      <c r="F4" s="614"/>
      <c r="G4" s="614"/>
      <c r="H4" s="614"/>
      <c r="I4" s="855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</row>
    <row r="5" spans="1:25" s="169" customFormat="1" ht="16.5" customHeight="1">
      <c r="A5" s="174"/>
      <c r="B5" s="125" t="s">
        <v>324</v>
      </c>
      <c r="C5" s="129"/>
      <c r="D5" s="124" t="s">
        <v>321</v>
      </c>
      <c r="E5" s="158" t="s">
        <v>321</v>
      </c>
      <c r="F5" s="158" t="s">
        <v>323</v>
      </c>
      <c r="G5" s="158" t="s">
        <v>322</v>
      </c>
      <c r="H5" s="157" t="s">
        <v>322</v>
      </c>
      <c r="I5" s="156" t="s">
        <v>321</v>
      </c>
      <c r="J5" s="171"/>
      <c r="K5" s="175"/>
      <c r="L5" s="171"/>
      <c r="M5" s="171"/>
      <c r="N5" s="175"/>
      <c r="O5" s="171"/>
      <c r="P5" s="171"/>
      <c r="Q5" s="175"/>
      <c r="R5" s="171"/>
      <c r="S5" s="171"/>
      <c r="T5" s="175"/>
      <c r="U5" s="171"/>
      <c r="V5" s="171"/>
      <c r="W5" s="171"/>
      <c r="X5" s="171"/>
      <c r="Y5" s="170"/>
    </row>
    <row r="6" spans="1:25" s="169" customFormat="1" ht="16.5" customHeight="1">
      <c r="A6" s="174"/>
      <c r="B6" s="125" t="s">
        <v>320</v>
      </c>
      <c r="C6" s="129"/>
      <c r="D6" s="140">
        <v>31</v>
      </c>
      <c r="E6" s="139">
        <v>31</v>
      </c>
      <c r="F6" s="139">
        <v>32.5</v>
      </c>
      <c r="G6" s="139">
        <v>32</v>
      </c>
      <c r="H6" s="138">
        <v>32</v>
      </c>
      <c r="I6" s="155">
        <v>31</v>
      </c>
      <c r="J6" s="171"/>
      <c r="K6" s="175"/>
      <c r="L6" s="171"/>
      <c r="M6" s="171"/>
      <c r="N6" s="175"/>
      <c r="O6" s="171"/>
      <c r="P6" s="171"/>
      <c r="Q6" s="175"/>
      <c r="R6" s="171"/>
      <c r="S6" s="171"/>
      <c r="T6" s="175"/>
      <c r="U6" s="171"/>
      <c r="V6" s="171"/>
      <c r="W6" s="171"/>
      <c r="X6" s="171"/>
      <c r="Y6" s="170"/>
    </row>
    <row r="7" spans="1:25" s="169" customFormat="1" ht="16.5" customHeight="1">
      <c r="A7" s="174"/>
      <c r="B7" s="125" t="s">
        <v>319</v>
      </c>
      <c r="C7" s="129"/>
      <c r="D7" s="140">
        <v>31</v>
      </c>
      <c r="E7" s="139">
        <v>30</v>
      </c>
      <c r="F7" s="139">
        <v>33.5</v>
      </c>
      <c r="G7" s="139">
        <v>32</v>
      </c>
      <c r="H7" s="138">
        <v>33</v>
      </c>
      <c r="I7" s="155">
        <v>31</v>
      </c>
      <c r="J7" s="171"/>
      <c r="K7" s="175"/>
      <c r="L7" s="171"/>
      <c r="M7" s="171"/>
      <c r="N7" s="175"/>
      <c r="O7" s="171"/>
      <c r="P7" s="171"/>
      <c r="Q7" s="175"/>
      <c r="R7" s="171"/>
      <c r="S7" s="171"/>
      <c r="T7" s="175"/>
      <c r="U7" s="171"/>
      <c r="V7" s="171"/>
      <c r="W7" s="171"/>
      <c r="X7" s="171"/>
      <c r="Y7" s="170"/>
    </row>
    <row r="8" spans="1:25" s="169" customFormat="1" ht="16.5" customHeight="1">
      <c r="A8" s="174"/>
      <c r="B8" s="125" t="s">
        <v>318</v>
      </c>
      <c r="C8" s="129"/>
      <c r="D8" s="152" t="s">
        <v>576</v>
      </c>
      <c r="E8" s="151" t="s">
        <v>576</v>
      </c>
      <c r="F8" s="151">
        <v>19</v>
      </c>
      <c r="G8" s="151" t="s">
        <v>576</v>
      </c>
      <c r="H8" s="150">
        <v>18</v>
      </c>
      <c r="I8" s="149" t="s">
        <v>576</v>
      </c>
      <c r="J8" s="171"/>
      <c r="K8" s="175"/>
      <c r="L8" s="171"/>
      <c r="M8" s="171"/>
      <c r="N8" s="175"/>
      <c r="O8" s="171"/>
      <c r="P8" s="171"/>
      <c r="Q8" s="175"/>
      <c r="R8" s="171"/>
      <c r="S8" s="171"/>
      <c r="T8" s="175"/>
      <c r="U8" s="171"/>
      <c r="V8" s="171"/>
      <c r="W8" s="171"/>
      <c r="X8" s="171"/>
      <c r="Y8" s="170"/>
    </row>
    <row r="9" spans="1:25" s="169" customFormat="1" ht="16.5" customHeight="1">
      <c r="A9" s="174"/>
      <c r="B9" s="125" t="s">
        <v>317</v>
      </c>
      <c r="C9" s="129"/>
      <c r="D9" s="154" t="s">
        <v>316</v>
      </c>
      <c r="E9" s="139" t="s">
        <v>316</v>
      </c>
      <c r="F9" s="139" t="s">
        <v>316</v>
      </c>
      <c r="G9" s="139" t="s">
        <v>333</v>
      </c>
      <c r="H9" s="139" t="s">
        <v>316</v>
      </c>
      <c r="I9" s="127" t="s">
        <v>316</v>
      </c>
      <c r="J9" s="171"/>
      <c r="K9" s="175"/>
      <c r="L9" s="171"/>
      <c r="M9" s="171"/>
      <c r="N9" s="175"/>
      <c r="O9" s="171"/>
      <c r="P9" s="171"/>
      <c r="Q9" s="175"/>
      <c r="R9" s="171"/>
      <c r="S9" s="171"/>
      <c r="T9" s="175"/>
      <c r="U9" s="171"/>
      <c r="V9" s="171"/>
      <c r="W9" s="171"/>
      <c r="X9" s="171"/>
      <c r="Y9" s="170"/>
    </row>
    <row r="10" spans="1:25" s="169" customFormat="1" ht="16.5" customHeight="1">
      <c r="A10" s="174"/>
      <c r="B10" s="125" t="s">
        <v>315</v>
      </c>
      <c r="C10" s="129"/>
      <c r="D10" s="140">
        <v>8.1</v>
      </c>
      <c r="E10" s="139">
        <v>8</v>
      </c>
      <c r="F10" s="139">
        <v>8</v>
      </c>
      <c r="G10" s="139">
        <v>8.1999999999999993</v>
      </c>
      <c r="H10" s="138">
        <v>8</v>
      </c>
      <c r="I10" s="127">
        <v>8.4</v>
      </c>
      <c r="J10" s="171"/>
      <c r="K10" s="175"/>
      <c r="L10" s="171"/>
      <c r="M10" s="171"/>
      <c r="N10" s="175"/>
      <c r="O10" s="171"/>
      <c r="P10" s="171"/>
      <c r="Q10" s="175"/>
      <c r="R10" s="171"/>
      <c r="S10" s="171"/>
      <c r="T10" s="175"/>
      <c r="U10" s="171"/>
      <c r="V10" s="171"/>
      <c r="W10" s="171"/>
      <c r="X10" s="171"/>
      <c r="Y10" s="170"/>
    </row>
    <row r="11" spans="1:25" s="169" customFormat="1" ht="16.5" customHeight="1">
      <c r="A11" s="174"/>
      <c r="B11" s="125" t="s">
        <v>314</v>
      </c>
      <c r="C11" s="129"/>
      <c r="D11" s="140">
        <v>2.4</v>
      </c>
      <c r="E11" s="139">
        <v>4.8</v>
      </c>
      <c r="F11" s="139">
        <v>2.1</v>
      </c>
      <c r="G11" s="139">
        <v>1.3</v>
      </c>
      <c r="H11" s="138">
        <v>3.9</v>
      </c>
      <c r="I11" s="127">
        <v>3.7</v>
      </c>
      <c r="J11" s="171"/>
      <c r="K11" s="175"/>
      <c r="L11" s="171"/>
      <c r="M11" s="171"/>
      <c r="N11" s="175"/>
      <c r="O11" s="171"/>
      <c r="P11" s="171"/>
      <c r="Q11" s="175"/>
      <c r="R11" s="171"/>
      <c r="S11" s="171"/>
      <c r="T11" s="175"/>
      <c r="U11" s="171"/>
      <c r="V11" s="171"/>
      <c r="W11" s="171"/>
      <c r="X11" s="171"/>
      <c r="Y11" s="170"/>
    </row>
    <row r="12" spans="1:25" s="169" customFormat="1" ht="16.5" customHeight="1">
      <c r="A12" s="174"/>
      <c r="B12" s="125" t="s">
        <v>313</v>
      </c>
      <c r="C12" s="129"/>
      <c r="D12" s="140">
        <v>7.6</v>
      </c>
      <c r="E12" s="139">
        <v>8.3000000000000007</v>
      </c>
      <c r="F12" s="139">
        <v>8.5</v>
      </c>
      <c r="G12" s="139">
        <v>6</v>
      </c>
      <c r="H12" s="138">
        <v>8.3000000000000007</v>
      </c>
      <c r="I12" s="127">
        <v>9.1</v>
      </c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0"/>
    </row>
    <row r="13" spans="1:25" s="169" customFormat="1" ht="16.5" customHeight="1">
      <c r="A13" s="174"/>
      <c r="B13" s="125" t="s">
        <v>312</v>
      </c>
      <c r="C13" s="129"/>
      <c r="D13" s="152">
        <v>16</v>
      </c>
      <c r="E13" s="151">
        <v>14</v>
      </c>
      <c r="F13" s="151">
        <v>33</v>
      </c>
      <c r="G13" s="151">
        <v>1</v>
      </c>
      <c r="H13" s="150">
        <v>30</v>
      </c>
      <c r="I13" s="149">
        <v>12</v>
      </c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225"/>
      <c r="U13" s="171"/>
      <c r="V13" s="171"/>
      <c r="W13" s="171"/>
      <c r="X13" s="171"/>
      <c r="Y13" s="170"/>
    </row>
    <row r="14" spans="1:25" s="169" customFormat="1" ht="16.5" customHeight="1">
      <c r="A14" s="174"/>
      <c r="B14" s="125" t="s">
        <v>311</v>
      </c>
      <c r="C14" s="129"/>
      <c r="D14" s="140">
        <v>6.9</v>
      </c>
      <c r="E14" s="139">
        <v>6</v>
      </c>
      <c r="F14" s="139">
        <v>5.4</v>
      </c>
      <c r="G14" s="139">
        <v>7.8</v>
      </c>
      <c r="H14" s="138">
        <v>6.5</v>
      </c>
      <c r="I14" s="127">
        <v>8.1</v>
      </c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177"/>
      <c r="V14" s="177"/>
      <c r="W14" s="177"/>
      <c r="X14" s="177"/>
    </row>
    <row r="15" spans="1:25" s="169" customFormat="1" ht="16.5" customHeight="1">
      <c r="A15" s="174"/>
      <c r="B15" s="125" t="s">
        <v>310</v>
      </c>
      <c r="C15" s="129"/>
      <c r="D15" s="140" t="s">
        <v>603</v>
      </c>
      <c r="E15" s="139" t="s">
        <v>604</v>
      </c>
      <c r="F15" s="139" t="s">
        <v>334</v>
      </c>
      <c r="G15" s="139" t="s">
        <v>605</v>
      </c>
      <c r="H15" s="138" t="s">
        <v>606</v>
      </c>
      <c r="I15" s="127" t="s">
        <v>607</v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1"/>
      <c r="V15" s="171"/>
      <c r="W15" s="171"/>
      <c r="X15" s="171"/>
      <c r="Y15" s="170"/>
    </row>
    <row r="16" spans="1:25" s="169" customFormat="1" ht="16.5" customHeight="1">
      <c r="A16" s="174"/>
      <c r="B16" s="125" t="s">
        <v>307</v>
      </c>
      <c r="C16" s="129"/>
      <c r="D16" s="143">
        <v>2.36</v>
      </c>
      <c r="E16" s="142">
        <v>3.16</v>
      </c>
      <c r="F16" s="142">
        <v>3.87</v>
      </c>
      <c r="G16" s="142">
        <v>4.67</v>
      </c>
      <c r="H16" s="141">
        <v>4.32</v>
      </c>
      <c r="I16" s="147">
        <v>2.2200000000000002</v>
      </c>
      <c r="J16" s="171"/>
      <c r="K16" s="175"/>
      <c r="L16" s="171"/>
      <c r="M16" s="171"/>
      <c r="N16" s="175"/>
      <c r="O16" s="171"/>
      <c r="P16" s="171"/>
      <c r="Q16" s="175"/>
      <c r="R16" s="171"/>
      <c r="S16" s="171"/>
      <c r="T16" s="175"/>
      <c r="U16" s="171"/>
      <c r="V16" s="171"/>
      <c r="W16" s="171"/>
      <c r="X16" s="171"/>
      <c r="Y16" s="170"/>
    </row>
    <row r="17" spans="1:25" s="169" customFormat="1" ht="16.5" customHeight="1">
      <c r="A17" s="174"/>
      <c r="B17" s="125" t="s">
        <v>306</v>
      </c>
      <c r="C17" s="129"/>
      <c r="D17" s="146">
        <v>0.26600000000000001</v>
      </c>
      <c r="E17" s="145">
        <v>0.215</v>
      </c>
      <c r="F17" s="145">
        <v>1.06</v>
      </c>
      <c r="G17" s="145">
        <v>0.32</v>
      </c>
      <c r="H17" s="176">
        <v>0.39200000000000002</v>
      </c>
      <c r="I17" s="144">
        <v>0.107</v>
      </c>
      <c r="J17" s="171"/>
      <c r="K17" s="175"/>
      <c r="L17" s="171"/>
      <c r="M17" s="171"/>
      <c r="N17" s="175"/>
      <c r="O17" s="171"/>
      <c r="P17" s="171"/>
      <c r="Q17" s="175"/>
      <c r="R17" s="171"/>
      <c r="S17" s="171"/>
      <c r="T17" s="175"/>
      <c r="U17" s="171"/>
      <c r="V17" s="171"/>
      <c r="W17" s="171"/>
      <c r="X17" s="171"/>
      <c r="Y17" s="170"/>
    </row>
    <row r="18" spans="1:25" s="169" customFormat="1" ht="16.5" customHeight="1">
      <c r="A18" s="174"/>
      <c r="B18" s="125" t="s">
        <v>305</v>
      </c>
      <c r="C18" s="129"/>
      <c r="D18" s="143" t="s">
        <v>608</v>
      </c>
      <c r="E18" s="142" t="s">
        <v>608</v>
      </c>
      <c r="F18" s="142" t="s">
        <v>608</v>
      </c>
      <c r="G18" s="142" t="s">
        <v>608</v>
      </c>
      <c r="H18" s="142" t="s">
        <v>608</v>
      </c>
      <c r="I18" s="127" t="s">
        <v>608</v>
      </c>
      <c r="J18" s="171"/>
      <c r="K18" s="175"/>
      <c r="L18" s="171"/>
      <c r="M18" s="171"/>
      <c r="N18" s="175"/>
      <c r="O18" s="171"/>
      <c r="P18" s="171"/>
      <c r="Q18" s="175"/>
      <c r="R18" s="171"/>
      <c r="S18" s="171"/>
      <c r="T18" s="175"/>
      <c r="U18" s="171"/>
      <c r="V18" s="171"/>
      <c r="W18" s="171"/>
      <c r="X18" s="171"/>
      <c r="Y18" s="170"/>
    </row>
    <row r="19" spans="1:25" s="169" customFormat="1" ht="16.5" customHeight="1">
      <c r="A19" s="174"/>
      <c r="B19" s="125" t="s">
        <v>304</v>
      </c>
      <c r="C19" s="129"/>
      <c r="D19" s="140" t="s">
        <v>303</v>
      </c>
      <c r="E19" s="139" t="s">
        <v>303</v>
      </c>
      <c r="F19" s="139" t="s">
        <v>303</v>
      </c>
      <c r="G19" s="139" t="s">
        <v>303</v>
      </c>
      <c r="H19" s="139" t="s">
        <v>303</v>
      </c>
      <c r="I19" s="127" t="s">
        <v>303</v>
      </c>
      <c r="J19" s="171"/>
      <c r="K19" s="175"/>
      <c r="L19" s="171"/>
      <c r="M19" s="171"/>
      <c r="N19" s="175"/>
      <c r="O19" s="171"/>
      <c r="P19" s="171"/>
      <c r="Q19" s="175"/>
      <c r="R19" s="171"/>
      <c r="S19" s="171"/>
      <c r="T19" s="175"/>
      <c r="U19" s="171"/>
      <c r="V19" s="171"/>
      <c r="W19" s="171"/>
      <c r="X19" s="171"/>
      <c r="Y19" s="170"/>
    </row>
    <row r="20" spans="1:25" s="169" customFormat="1" ht="16.5" customHeight="1">
      <c r="A20" s="174"/>
      <c r="B20" s="125" t="s">
        <v>302</v>
      </c>
      <c r="C20" s="129"/>
      <c r="D20" s="166">
        <v>65.400000000000006</v>
      </c>
      <c r="E20" s="135">
        <v>62.7</v>
      </c>
      <c r="F20" s="135">
        <v>101</v>
      </c>
      <c r="G20" s="135">
        <v>43.4</v>
      </c>
      <c r="H20" s="134">
        <v>37.200000000000003</v>
      </c>
      <c r="I20" s="127">
        <v>69</v>
      </c>
      <c r="J20" s="171"/>
      <c r="K20" s="175"/>
      <c r="L20" s="171"/>
      <c r="M20" s="171"/>
      <c r="N20" s="175"/>
      <c r="O20" s="171"/>
      <c r="P20" s="171"/>
      <c r="Q20" s="175"/>
      <c r="R20" s="171"/>
      <c r="S20" s="171"/>
      <c r="T20" s="175"/>
      <c r="U20" s="171"/>
      <c r="V20" s="171"/>
      <c r="W20" s="171"/>
      <c r="X20" s="171"/>
      <c r="Y20" s="170"/>
    </row>
    <row r="21" spans="1:25" s="169" customFormat="1" ht="16.5" customHeight="1">
      <c r="A21" s="174"/>
      <c r="B21" s="125" t="s">
        <v>301</v>
      </c>
      <c r="C21" s="129"/>
      <c r="D21" s="133">
        <v>20500</v>
      </c>
      <c r="E21" s="132">
        <v>10500</v>
      </c>
      <c r="F21" s="132">
        <v>3130</v>
      </c>
      <c r="G21" s="132">
        <v>3740</v>
      </c>
      <c r="H21" s="131">
        <v>3100</v>
      </c>
      <c r="I21" s="130">
        <v>4340</v>
      </c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"/>
      <c r="U21" s="171"/>
      <c r="V21" s="171"/>
      <c r="W21" s="171"/>
      <c r="X21" s="171"/>
      <c r="Y21" s="170"/>
    </row>
    <row r="22" spans="1:25" s="169" customFormat="1" ht="16.5" customHeight="1">
      <c r="A22" s="174"/>
      <c r="B22" s="125" t="s">
        <v>300</v>
      </c>
      <c r="C22" s="129"/>
      <c r="D22" s="124" t="s">
        <v>299</v>
      </c>
      <c r="E22" s="223" t="s">
        <v>609</v>
      </c>
      <c r="F22" s="223" t="s">
        <v>298</v>
      </c>
      <c r="G22" s="223" t="s">
        <v>610</v>
      </c>
      <c r="H22" s="128" t="s">
        <v>297</v>
      </c>
      <c r="I22" s="127" t="s">
        <v>296</v>
      </c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0"/>
      <c r="W22" s="170"/>
      <c r="X22" s="171"/>
      <c r="Y22" s="170"/>
    </row>
    <row r="23" spans="1:25" s="169" customFormat="1" ht="16.5" customHeight="1">
      <c r="A23" s="173"/>
      <c r="B23" s="125" t="s">
        <v>295</v>
      </c>
      <c r="C23" s="93"/>
      <c r="D23" s="124" t="s">
        <v>294</v>
      </c>
      <c r="E23" s="123" t="s">
        <v>293</v>
      </c>
      <c r="F23" s="123" t="s">
        <v>292</v>
      </c>
      <c r="G23" s="122" t="s">
        <v>291</v>
      </c>
      <c r="H23" s="121" t="s">
        <v>290</v>
      </c>
      <c r="I23" s="120" t="s">
        <v>289</v>
      </c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0"/>
      <c r="W23" s="170"/>
      <c r="X23" s="170"/>
      <c r="Y23" s="170"/>
    </row>
    <row r="24" spans="1:25" s="169" customFormat="1" ht="16.5" customHeight="1">
      <c r="A24" s="172"/>
      <c r="B24" s="118" t="s">
        <v>288</v>
      </c>
      <c r="C24" s="117"/>
      <c r="D24" s="616" t="s">
        <v>287</v>
      </c>
      <c r="E24" s="617"/>
      <c r="F24" s="617"/>
      <c r="G24" s="617"/>
      <c r="H24" s="617"/>
      <c r="I24" s="85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0"/>
      <c r="W24" s="170"/>
      <c r="X24" s="170"/>
      <c r="Y24" s="170"/>
    </row>
    <row r="25" spans="1:25" s="169" customFormat="1" ht="6" customHeight="1">
      <c r="B25" s="165"/>
      <c r="C25" s="225"/>
      <c r="D25" s="164"/>
      <c r="E25" s="164"/>
      <c r="F25" s="164"/>
      <c r="G25" s="164"/>
      <c r="H25" s="164"/>
      <c r="I25" s="162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0"/>
      <c r="W25" s="170"/>
      <c r="X25" s="170"/>
      <c r="Y25" s="170"/>
    </row>
    <row r="26" spans="1:25" s="169" customFormat="1" ht="6" customHeight="1">
      <c r="B26" s="225"/>
      <c r="C26" s="225"/>
      <c r="D26" s="163"/>
      <c r="E26" s="162"/>
      <c r="F26" s="162"/>
      <c r="G26" s="162"/>
      <c r="H26" s="162"/>
      <c r="I26" s="162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0"/>
      <c r="W26" s="170"/>
      <c r="X26" s="170"/>
      <c r="Y26" s="170"/>
    </row>
    <row r="27" spans="1:25" s="169" customFormat="1" ht="16.5" customHeight="1">
      <c r="A27" s="178"/>
      <c r="B27" s="160" t="s">
        <v>327</v>
      </c>
      <c r="C27" s="159"/>
      <c r="D27" s="852" t="s">
        <v>326</v>
      </c>
      <c r="E27" s="853"/>
      <c r="F27" s="853"/>
      <c r="G27" s="853"/>
      <c r="H27" s="853"/>
      <c r="I27" s="854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177"/>
      <c r="V27" s="177"/>
      <c r="W27" s="177"/>
      <c r="X27" s="177"/>
    </row>
    <row r="28" spans="1:25" s="169" customFormat="1" ht="16.5" customHeight="1">
      <c r="A28" s="174"/>
      <c r="B28" s="125" t="s">
        <v>325</v>
      </c>
      <c r="C28" s="129"/>
      <c r="D28" s="613" t="s">
        <v>611</v>
      </c>
      <c r="E28" s="614"/>
      <c r="F28" s="614"/>
      <c r="G28" s="614"/>
      <c r="H28" s="614"/>
      <c r="I28" s="855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</row>
    <row r="29" spans="1:25" s="169" customFormat="1" ht="16.5" customHeight="1">
      <c r="A29" s="174"/>
      <c r="B29" s="125" t="s">
        <v>324</v>
      </c>
      <c r="C29" s="129"/>
      <c r="D29" s="124" t="s">
        <v>321</v>
      </c>
      <c r="E29" s="158" t="s">
        <v>321</v>
      </c>
      <c r="F29" s="158" t="s">
        <v>323</v>
      </c>
      <c r="G29" s="158" t="s">
        <v>322</v>
      </c>
      <c r="H29" s="157" t="s">
        <v>322</v>
      </c>
      <c r="I29" s="156" t="s">
        <v>321</v>
      </c>
      <c r="J29" s="171"/>
      <c r="K29" s="175"/>
      <c r="L29" s="171"/>
      <c r="M29" s="171"/>
      <c r="N29" s="175"/>
      <c r="O29" s="171"/>
      <c r="P29" s="171"/>
      <c r="Q29" s="175"/>
      <c r="R29" s="171"/>
      <c r="S29" s="171"/>
      <c r="T29" s="175"/>
      <c r="U29" s="171"/>
      <c r="V29" s="171"/>
      <c r="W29" s="171"/>
      <c r="X29" s="171"/>
      <c r="Y29" s="170"/>
    </row>
    <row r="30" spans="1:25" s="169" customFormat="1" ht="16.5" customHeight="1">
      <c r="A30" s="174"/>
      <c r="B30" s="125" t="s">
        <v>320</v>
      </c>
      <c r="C30" s="129"/>
      <c r="D30" s="140">
        <v>15</v>
      </c>
      <c r="E30" s="139">
        <v>14.5</v>
      </c>
      <c r="F30" s="139">
        <v>17</v>
      </c>
      <c r="G30" s="139">
        <v>18</v>
      </c>
      <c r="H30" s="138">
        <v>19</v>
      </c>
      <c r="I30" s="155">
        <v>14</v>
      </c>
      <c r="J30" s="171"/>
      <c r="K30" s="175"/>
      <c r="L30" s="171"/>
      <c r="M30" s="171"/>
      <c r="N30" s="175"/>
      <c r="O30" s="171"/>
      <c r="P30" s="171"/>
      <c r="Q30" s="175"/>
      <c r="R30" s="171"/>
      <c r="S30" s="171"/>
      <c r="T30" s="175"/>
      <c r="U30" s="171"/>
      <c r="V30" s="171"/>
      <c r="W30" s="171"/>
      <c r="X30" s="171"/>
      <c r="Y30" s="170"/>
    </row>
    <row r="31" spans="1:25" s="169" customFormat="1" ht="16.5" customHeight="1">
      <c r="A31" s="174"/>
      <c r="B31" s="125" t="s">
        <v>319</v>
      </c>
      <c r="C31" s="129"/>
      <c r="D31" s="140">
        <v>15.8</v>
      </c>
      <c r="E31" s="139">
        <v>15</v>
      </c>
      <c r="F31" s="139">
        <v>15</v>
      </c>
      <c r="G31" s="139">
        <v>14.5</v>
      </c>
      <c r="H31" s="138">
        <v>14.5</v>
      </c>
      <c r="I31" s="155">
        <v>13</v>
      </c>
      <c r="J31" s="171"/>
      <c r="K31" s="175"/>
      <c r="L31" s="171"/>
      <c r="M31" s="171"/>
      <c r="N31" s="175"/>
      <c r="O31" s="171"/>
      <c r="P31" s="171"/>
      <c r="Q31" s="175"/>
      <c r="R31" s="171"/>
      <c r="S31" s="171"/>
      <c r="T31" s="175"/>
      <c r="U31" s="171"/>
      <c r="V31" s="171"/>
      <c r="W31" s="171"/>
      <c r="X31" s="171"/>
      <c r="Y31" s="170"/>
    </row>
    <row r="32" spans="1:25" s="169" customFormat="1" ht="16.5" customHeight="1">
      <c r="A32" s="174"/>
      <c r="B32" s="125" t="s">
        <v>318</v>
      </c>
      <c r="C32" s="129"/>
      <c r="D32" s="152" t="s">
        <v>576</v>
      </c>
      <c r="E32" s="151" t="s">
        <v>576</v>
      </c>
      <c r="F32" s="151" t="s">
        <v>576</v>
      </c>
      <c r="G32" s="151" t="s">
        <v>576</v>
      </c>
      <c r="H32" s="150" t="s">
        <v>576</v>
      </c>
      <c r="I32" s="149" t="s">
        <v>576</v>
      </c>
      <c r="J32" s="171"/>
      <c r="K32" s="175"/>
      <c r="L32" s="171"/>
      <c r="M32" s="171"/>
      <c r="N32" s="175"/>
      <c r="O32" s="171"/>
      <c r="P32" s="171"/>
      <c r="Q32" s="175"/>
      <c r="R32" s="171"/>
      <c r="S32" s="171"/>
      <c r="T32" s="175"/>
      <c r="U32" s="171"/>
      <c r="V32" s="171"/>
      <c r="W32" s="171"/>
      <c r="X32" s="171"/>
      <c r="Y32" s="170"/>
    </row>
    <row r="33" spans="1:25" s="169" customFormat="1" ht="16.5" customHeight="1">
      <c r="A33" s="174"/>
      <c r="B33" s="125" t="s">
        <v>317</v>
      </c>
      <c r="C33" s="129"/>
      <c r="D33" s="154" t="s">
        <v>316</v>
      </c>
      <c r="E33" s="139" t="s">
        <v>316</v>
      </c>
      <c r="F33" s="139" t="s">
        <v>316</v>
      </c>
      <c r="G33" s="139" t="s">
        <v>316</v>
      </c>
      <c r="H33" s="139" t="s">
        <v>316</v>
      </c>
      <c r="I33" s="127" t="s">
        <v>316</v>
      </c>
      <c r="J33" s="171"/>
      <c r="K33" s="175"/>
      <c r="L33" s="171"/>
      <c r="M33" s="171"/>
      <c r="N33" s="175"/>
      <c r="O33" s="171"/>
      <c r="P33" s="171"/>
      <c r="Q33" s="175"/>
      <c r="R33" s="171"/>
      <c r="S33" s="171"/>
      <c r="T33" s="175"/>
      <c r="U33" s="171"/>
      <c r="V33" s="171"/>
      <c r="W33" s="171"/>
      <c r="X33" s="171"/>
      <c r="Y33" s="170"/>
    </row>
    <row r="34" spans="1:25" s="169" customFormat="1" ht="16.5" customHeight="1">
      <c r="A34" s="174"/>
      <c r="B34" s="125" t="s">
        <v>315</v>
      </c>
      <c r="C34" s="129"/>
      <c r="D34" s="140">
        <v>8</v>
      </c>
      <c r="E34" s="139">
        <v>7.7</v>
      </c>
      <c r="F34" s="139">
        <v>7.9</v>
      </c>
      <c r="G34" s="139">
        <v>8</v>
      </c>
      <c r="H34" s="138">
        <v>8</v>
      </c>
      <c r="I34" s="127">
        <v>8.1999999999999993</v>
      </c>
      <c r="J34" s="171"/>
      <c r="K34" s="175"/>
      <c r="L34" s="171"/>
      <c r="M34" s="171"/>
      <c r="N34" s="175"/>
      <c r="O34" s="171"/>
      <c r="P34" s="171"/>
      <c r="Q34" s="175"/>
      <c r="R34" s="171"/>
      <c r="S34" s="171"/>
      <c r="T34" s="175"/>
      <c r="U34" s="171"/>
      <c r="V34" s="171"/>
      <c r="W34" s="171"/>
      <c r="X34" s="171"/>
      <c r="Y34" s="170"/>
    </row>
    <row r="35" spans="1:25" s="169" customFormat="1" ht="16.5" customHeight="1">
      <c r="A35" s="174"/>
      <c r="B35" s="125" t="s">
        <v>314</v>
      </c>
      <c r="C35" s="129"/>
      <c r="D35" s="140">
        <v>3.6</v>
      </c>
      <c r="E35" s="139">
        <v>10.7</v>
      </c>
      <c r="F35" s="139">
        <v>0.8</v>
      </c>
      <c r="G35" s="139">
        <v>6.7</v>
      </c>
      <c r="H35" s="138">
        <v>1.1000000000000001</v>
      </c>
      <c r="I35" s="127">
        <v>2.1</v>
      </c>
      <c r="J35" s="171"/>
      <c r="K35" s="175"/>
      <c r="L35" s="171"/>
      <c r="M35" s="171"/>
      <c r="N35" s="175"/>
      <c r="O35" s="171"/>
      <c r="P35" s="171"/>
      <c r="Q35" s="175"/>
      <c r="R35" s="171"/>
      <c r="S35" s="171"/>
      <c r="T35" s="175"/>
      <c r="U35" s="171"/>
      <c r="V35" s="171"/>
      <c r="W35" s="171"/>
      <c r="X35" s="171"/>
      <c r="Y35" s="170"/>
    </row>
    <row r="36" spans="1:25" s="169" customFormat="1" ht="16.5" customHeight="1">
      <c r="A36" s="174"/>
      <c r="B36" s="125" t="s">
        <v>313</v>
      </c>
      <c r="C36" s="129"/>
      <c r="D36" s="140">
        <v>7.7</v>
      </c>
      <c r="E36" s="139">
        <v>11.2</v>
      </c>
      <c r="F36" s="139">
        <v>7.5</v>
      </c>
      <c r="G36" s="139">
        <v>8.1999999999999993</v>
      </c>
      <c r="H36" s="138">
        <v>7.5</v>
      </c>
      <c r="I36" s="127">
        <v>12</v>
      </c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0"/>
    </row>
    <row r="37" spans="1:25" s="169" customFormat="1" ht="16.5" customHeight="1">
      <c r="A37" s="174"/>
      <c r="B37" s="125" t="s">
        <v>312</v>
      </c>
      <c r="C37" s="129"/>
      <c r="D37" s="152">
        <v>5</v>
      </c>
      <c r="E37" s="151">
        <v>5</v>
      </c>
      <c r="F37" s="151">
        <v>9</v>
      </c>
      <c r="G37" s="151">
        <v>1</v>
      </c>
      <c r="H37" s="150">
        <v>2</v>
      </c>
      <c r="I37" s="149">
        <v>11</v>
      </c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225"/>
      <c r="U37" s="171"/>
      <c r="V37" s="171"/>
      <c r="W37" s="171"/>
      <c r="X37" s="171"/>
      <c r="Y37" s="170"/>
    </row>
    <row r="38" spans="1:25" s="169" customFormat="1" ht="16.5" customHeight="1">
      <c r="A38" s="174"/>
      <c r="B38" s="125" t="s">
        <v>311</v>
      </c>
      <c r="C38" s="129"/>
      <c r="D38" s="140">
        <v>7.5</v>
      </c>
      <c r="E38" s="139">
        <v>5.5</v>
      </c>
      <c r="F38" s="139">
        <v>7</v>
      </c>
      <c r="G38" s="139">
        <v>6.3</v>
      </c>
      <c r="H38" s="138">
        <v>5.9</v>
      </c>
      <c r="I38" s="127">
        <v>10.5</v>
      </c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177"/>
      <c r="V38" s="177"/>
      <c r="W38" s="177"/>
      <c r="X38" s="177"/>
    </row>
    <row r="39" spans="1:25" s="169" customFormat="1" ht="16.5" customHeight="1">
      <c r="A39" s="174"/>
      <c r="B39" s="125" t="s">
        <v>310</v>
      </c>
      <c r="C39" s="129"/>
      <c r="D39" s="140" t="s">
        <v>612</v>
      </c>
      <c r="E39" s="139" t="s">
        <v>613</v>
      </c>
      <c r="F39" s="139" t="s">
        <v>614</v>
      </c>
      <c r="G39" s="139" t="s">
        <v>615</v>
      </c>
      <c r="H39" s="139" t="s">
        <v>329</v>
      </c>
      <c r="I39" s="127" t="s">
        <v>331</v>
      </c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1"/>
      <c r="V39" s="171"/>
      <c r="W39" s="171"/>
      <c r="X39" s="171"/>
      <c r="Y39" s="170"/>
    </row>
    <row r="40" spans="1:25" s="169" customFormat="1" ht="16.5" customHeight="1">
      <c r="A40" s="174"/>
      <c r="B40" s="125" t="s">
        <v>307</v>
      </c>
      <c r="C40" s="129"/>
      <c r="D40" s="143">
        <v>3.62</v>
      </c>
      <c r="E40" s="142">
        <v>6.24</v>
      </c>
      <c r="F40" s="142">
        <v>3.72</v>
      </c>
      <c r="G40" s="142">
        <v>6.86</v>
      </c>
      <c r="H40" s="141">
        <v>4.8600000000000003</v>
      </c>
      <c r="I40" s="147">
        <v>1.85</v>
      </c>
      <c r="J40" s="171"/>
      <c r="K40" s="175"/>
      <c r="L40" s="171"/>
      <c r="M40" s="171"/>
      <c r="N40" s="175"/>
      <c r="O40" s="171"/>
      <c r="P40" s="171"/>
      <c r="Q40" s="175"/>
      <c r="R40" s="171"/>
      <c r="S40" s="171"/>
      <c r="T40" s="175"/>
      <c r="U40" s="171"/>
      <c r="V40" s="171"/>
      <c r="W40" s="171"/>
      <c r="X40" s="171"/>
      <c r="Y40" s="170"/>
    </row>
    <row r="41" spans="1:25" s="169" customFormat="1" ht="16.5" customHeight="1">
      <c r="A41" s="174"/>
      <c r="B41" s="125" t="s">
        <v>306</v>
      </c>
      <c r="C41" s="129"/>
      <c r="D41" s="146">
        <v>0.54300000000000004</v>
      </c>
      <c r="E41" s="145">
        <v>0.99</v>
      </c>
      <c r="F41" s="145">
        <v>0.79300000000000004</v>
      </c>
      <c r="G41" s="145">
        <v>0.72099999999999997</v>
      </c>
      <c r="H41" s="176">
        <v>0.51300000000000001</v>
      </c>
      <c r="I41" s="144">
        <v>0.11899999999999999</v>
      </c>
      <c r="J41" s="171"/>
      <c r="K41" s="175"/>
      <c r="L41" s="171"/>
      <c r="M41" s="171"/>
      <c r="N41" s="175"/>
      <c r="O41" s="171"/>
      <c r="P41" s="171"/>
      <c r="Q41" s="175"/>
      <c r="R41" s="171"/>
      <c r="S41" s="171"/>
      <c r="T41" s="175"/>
      <c r="U41" s="171"/>
      <c r="V41" s="171"/>
      <c r="W41" s="171"/>
      <c r="X41" s="171"/>
      <c r="Y41" s="170"/>
    </row>
    <row r="42" spans="1:25" s="169" customFormat="1" ht="16.5" customHeight="1">
      <c r="A42" s="174"/>
      <c r="B42" s="125" t="s">
        <v>305</v>
      </c>
      <c r="C42" s="129"/>
      <c r="D42" s="143">
        <v>0.02</v>
      </c>
      <c r="E42" s="142">
        <v>0.03</v>
      </c>
      <c r="F42" s="142">
        <v>0.02</v>
      </c>
      <c r="G42" s="142">
        <v>0.02</v>
      </c>
      <c r="H42" s="141" t="s">
        <v>608</v>
      </c>
      <c r="I42" s="127" t="s">
        <v>608</v>
      </c>
      <c r="J42" s="171"/>
      <c r="K42" s="175"/>
      <c r="L42" s="171"/>
      <c r="M42" s="171"/>
      <c r="N42" s="175"/>
      <c r="O42" s="171"/>
      <c r="P42" s="171"/>
      <c r="Q42" s="175"/>
      <c r="R42" s="171"/>
      <c r="S42" s="171"/>
      <c r="T42" s="175"/>
      <c r="U42" s="171"/>
      <c r="V42" s="171"/>
      <c r="W42" s="171"/>
      <c r="X42" s="171"/>
      <c r="Y42" s="170"/>
    </row>
    <row r="43" spans="1:25" s="169" customFormat="1" ht="16.5" customHeight="1">
      <c r="A43" s="174"/>
      <c r="B43" s="125" t="s">
        <v>304</v>
      </c>
      <c r="C43" s="129"/>
      <c r="D43" s="140" t="s">
        <v>303</v>
      </c>
      <c r="E43" s="139" t="s">
        <v>303</v>
      </c>
      <c r="F43" s="139" t="s">
        <v>303</v>
      </c>
      <c r="G43" s="139" t="s">
        <v>303</v>
      </c>
      <c r="H43" s="138" t="s">
        <v>303</v>
      </c>
      <c r="I43" s="127" t="s">
        <v>303</v>
      </c>
      <c r="J43" s="171"/>
      <c r="K43" s="175"/>
      <c r="L43" s="171"/>
      <c r="M43" s="171"/>
      <c r="N43" s="175"/>
      <c r="O43" s="171"/>
      <c r="P43" s="171"/>
      <c r="Q43" s="175"/>
      <c r="R43" s="171"/>
      <c r="S43" s="171"/>
      <c r="T43" s="175"/>
      <c r="U43" s="171"/>
      <c r="V43" s="171"/>
      <c r="W43" s="171"/>
      <c r="X43" s="171"/>
      <c r="Y43" s="170"/>
    </row>
    <row r="44" spans="1:25" s="169" customFormat="1" ht="16.5" customHeight="1">
      <c r="A44" s="174"/>
      <c r="B44" s="125" t="s">
        <v>302</v>
      </c>
      <c r="C44" s="129"/>
      <c r="D44" s="166">
        <v>75.7</v>
      </c>
      <c r="E44" s="135">
        <v>86</v>
      </c>
      <c r="F44" s="135">
        <v>76.8</v>
      </c>
      <c r="G44" s="135">
        <v>50.6</v>
      </c>
      <c r="H44" s="134">
        <v>51.6</v>
      </c>
      <c r="I44" s="127">
        <v>70.900000000000006</v>
      </c>
      <c r="J44" s="171"/>
      <c r="K44" s="175"/>
      <c r="L44" s="171"/>
      <c r="M44" s="171"/>
      <c r="N44" s="175"/>
      <c r="O44" s="171"/>
      <c r="P44" s="171"/>
      <c r="Q44" s="175"/>
      <c r="R44" s="171"/>
      <c r="S44" s="171"/>
      <c r="T44" s="175"/>
      <c r="U44" s="171"/>
      <c r="V44" s="171"/>
      <c r="W44" s="171"/>
      <c r="X44" s="171"/>
      <c r="Y44" s="170"/>
    </row>
    <row r="45" spans="1:25" s="169" customFormat="1" ht="16.5" customHeight="1">
      <c r="A45" s="174"/>
      <c r="B45" s="125" t="s">
        <v>301</v>
      </c>
      <c r="C45" s="129"/>
      <c r="D45" s="133">
        <v>9220</v>
      </c>
      <c r="E45" s="132">
        <v>3850</v>
      </c>
      <c r="F45" s="132">
        <v>4330</v>
      </c>
      <c r="G45" s="132">
        <v>1470</v>
      </c>
      <c r="H45" s="131">
        <v>1150</v>
      </c>
      <c r="I45" s="130">
        <v>219</v>
      </c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"/>
      <c r="U45" s="171"/>
      <c r="V45" s="171"/>
      <c r="W45" s="171"/>
      <c r="X45" s="171"/>
      <c r="Y45" s="170"/>
    </row>
    <row r="46" spans="1:25" s="169" customFormat="1" ht="16.5" customHeight="1">
      <c r="A46" s="174"/>
      <c r="B46" s="125" t="s">
        <v>300</v>
      </c>
      <c r="C46" s="129"/>
      <c r="D46" s="124" t="s">
        <v>299</v>
      </c>
      <c r="E46" s="223" t="s">
        <v>609</v>
      </c>
      <c r="F46" s="223" t="s">
        <v>298</v>
      </c>
      <c r="G46" s="223" t="s">
        <v>610</v>
      </c>
      <c r="H46" s="128" t="s">
        <v>297</v>
      </c>
      <c r="I46" s="127" t="s">
        <v>296</v>
      </c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0"/>
      <c r="W46" s="170"/>
      <c r="X46" s="171"/>
      <c r="Y46" s="170"/>
    </row>
    <row r="47" spans="1:25" s="169" customFormat="1" ht="16.5" customHeight="1">
      <c r="A47" s="173"/>
      <c r="B47" s="125" t="s">
        <v>295</v>
      </c>
      <c r="C47" s="93"/>
      <c r="D47" s="124" t="s">
        <v>294</v>
      </c>
      <c r="E47" s="123" t="s">
        <v>293</v>
      </c>
      <c r="F47" s="123" t="s">
        <v>292</v>
      </c>
      <c r="G47" s="122" t="s">
        <v>291</v>
      </c>
      <c r="H47" s="121" t="s">
        <v>290</v>
      </c>
      <c r="I47" s="120" t="s">
        <v>289</v>
      </c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0"/>
      <c r="W47" s="170"/>
      <c r="X47" s="170"/>
      <c r="Y47" s="170"/>
    </row>
    <row r="48" spans="1:25" s="169" customFormat="1" ht="16.5" customHeight="1">
      <c r="A48" s="172"/>
      <c r="B48" s="118" t="s">
        <v>288</v>
      </c>
      <c r="C48" s="117"/>
      <c r="D48" s="616" t="s">
        <v>287</v>
      </c>
      <c r="E48" s="617"/>
      <c r="F48" s="617"/>
      <c r="G48" s="617"/>
      <c r="H48" s="617"/>
      <c r="I48" s="85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0"/>
      <c r="W48" s="170"/>
      <c r="X48" s="170"/>
      <c r="Y48" s="170"/>
    </row>
    <row r="49" spans="9:9" ht="21" customHeight="1">
      <c r="I49" s="101" t="s">
        <v>600</v>
      </c>
    </row>
  </sheetData>
  <mergeCells count="7">
    <mergeCell ref="D48:I48"/>
    <mergeCell ref="H2:I2"/>
    <mergeCell ref="D3:I3"/>
    <mergeCell ref="D4:I4"/>
    <mergeCell ref="D24:I24"/>
    <mergeCell ref="D27:I27"/>
    <mergeCell ref="D28:I28"/>
  </mergeCells>
  <phoneticPr fontId="8"/>
  <pageMargins left="0.59055118110236227" right="0.59055118110236227" top="0.59055118110236227" bottom="0.59055118110236227" header="0.31496062992125984" footer="0.31496062992125984"/>
  <pageSetup paperSize="9" firstPageNumber="133" orientation="portrait" useFirstPageNumber="1" r:id="rId1"/>
  <headerFooter alignWithMargins="0">
    <oddHeader>&amp;R&amp;10保健衛生</oddHeader>
    <oddFooter>&amp;C－&amp;P－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opLeftCell="A10" zoomScaleNormal="100" workbookViewId="0">
      <selection activeCell="F29" sqref="F29"/>
    </sheetView>
  </sheetViews>
  <sheetFormatPr defaultColWidth="8.625" defaultRowHeight="21" customHeight="1"/>
  <cols>
    <col min="1" max="1" width="0.5" style="182" customWidth="1"/>
    <col min="2" max="2" width="30" style="182" customWidth="1"/>
    <col min="3" max="3" width="0.5" style="182" customWidth="1"/>
    <col min="4" max="8" width="8.625" style="182" customWidth="1"/>
    <col min="9" max="16384" width="8.625" style="182"/>
  </cols>
  <sheetData>
    <row r="1" spans="1:13" ht="16.5" customHeight="1">
      <c r="A1" s="191" t="s">
        <v>330</v>
      </c>
    </row>
    <row r="2" spans="1:13" ht="16.5" customHeight="1">
      <c r="D2" s="190"/>
      <c r="H2" s="857" t="s">
        <v>616</v>
      </c>
      <c r="I2" s="857"/>
    </row>
    <row r="3" spans="1:13" ht="16.5" customHeight="1">
      <c r="A3" s="189"/>
      <c r="B3" s="160" t="s">
        <v>327</v>
      </c>
      <c r="C3" s="159"/>
      <c r="D3" s="852" t="s">
        <v>326</v>
      </c>
      <c r="E3" s="853"/>
      <c r="F3" s="853"/>
      <c r="G3" s="853"/>
      <c r="H3" s="853"/>
      <c r="I3" s="854"/>
    </row>
    <row r="4" spans="1:13" ht="16.5" customHeight="1">
      <c r="A4" s="187"/>
      <c r="B4" s="125" t="s">
        <v>325</v>
      </c>
      <c r="C4" s="129"/>
      <c r="D4" s="613" t="s">
        <v>617</v>
      </c>
      <c r="E4" s="614"/>
      <c r="F4" s="614"/>
      <c r="G4" s="614"/>
      <c r="H4" s="614"/>
      <c r="I4" s="855"/>
    </row>
    <row r="5" spans="1:13" ht="16.5" customHeight="1">
      <c r="A5" s="187"/>
      <c r="B5" s="125" t="s">
        <v>324</v>
      </c>
      <c r="C5" s="129"/>
      <c r="D5" s="124" t="s">
        <v>321</v>
      </c>
      <c r="E5" s="158" t="s">
        <v>321</v>
      </c>
      <c r="F5" s="158" t="s">
        <v>323</v>
      </c>
      <c r="G5" s="158" t="s">
        <v>322</v>
      </c>
      <c r="H5" s="157" t="s">
        <v>322</v>
      </c>
      <c r="I5" s="156" t="s">
        <v>322</v>
      </c>
      <c r="J5" s="16"/>
      <c r="K5" s="16"/>
      <c r="L5" s="16"/>
      <c r="M5" s="16"/>
    </row>
    <row r="6" spans="1:13" ht="16.5" customHeight="1">
      <c r="A6" s="187"/>
      <c r="B6" s="125" t="s">
        <v>320</v>
      </c>
      <c r="C6" s="129"/>
      <c r="D6" s="140">
        <v>32</v>
      </c>
      <c r="E6" s="139">
        <v>31</v>
      </c>
      <c r="F6" s="139">
        <v>33</v>
      </c>
      <c r="G6" s="139">
        <v>33.5</v>
      </c>
      <c r="H6" s="138">
        <v>33.5</v>
      </c>
      <c r="I6" s="155">
        <v>30.5</v>
      </c>
      <c r="J6" s="16"/>
      <c r="K6" s="16"/>
      <c r="L6" s="16"/>
      <c r="M6" s="16"/>
    </row>
    <row r="7" spans="1:13" ht="16.5" customHeight="1">
      <c r="A7" s="187"/>
      <c r="B7" s="125" t="s">
        <v>319</v>
      </c>
      <c r="C7" s="129"/>
      <c r="D7" s="140">
        <v>30.2</v>
      </c>
      <c r="E7" s="139">
        <v>28.7</v>
      </c>
      <c r="F7" s="139">
        <v>31</v>
      </c>
      <c r="G7" s="139">
        <v>29.5</v>
      </c>
      <c r="H7" s="138">
        <v>31.5</v>
      </c>
      <c r="I7" s="155">
        <v>29</v>
      </c>
      <c r="J7" s="16"/>
      <c r="K7" s="16"/>
      <c r="L7" s="16"/>
      <c r="M7" s="16"/>
    </row>
    <row r="8" spans="1:13" ht="16.5" customHeight="1">
      <c r="A8" s="187"/>
      <c r="B8" s="125" t="s">
        <v>318</v>
      </c>
      <c r="C8" s="129"/>
      <c r="D8" s="152" t="s">
        <v>576</v>
      </c>
      <c r="E8" s="151" t="s">
        <v>576</v>
      </c>
      <c r="F8" s="151">
        <v>25</v>
      </c>
      <c r="G8" s="151" t="s">
        <v>576</v>
      </c>
      <c r="H8" s="150">
        <v>27</v>
      </c>
      <c r="I8" s="149" t="s">
        <v>576</v>
      </c>
      <c r="J8" s="16"/>
      <c r="K8" s="16"/>
      <c r="L8" s="16"/>
      <c r="M8" s="16"/>
    </row>
    <row r="9" spans="1:13" ht="16.5" customHeight="1">
      <c r="A9" s="187"/>
      <c r="B9" s="125" t="s">
        <v>317</v>
      </c>
      <c r="C9" s="129"/>
      <c r="D9" s="154" t="s">
        <v>316</v>
      </c>
      <c r="E9" s="139" t="s">
        <v>618</v>
      </c>
      <c r="F9" s="139" t="s">
        <v>316</v>
      </c>
      <c r="G9" s="139" t="s">
        <v>316</v>
      </c>
      <c r="H9" s="139" t="s">
        <v>316</v>
      </c>
      <c r="I9" s="127" t="s">
        <v>316</v>
      </c>
      <c r="J9" s="16"/>
      <c r="K9" s="16"/>
      <c r="L9" s="16"/>
      <c r="M9" s="16"/>
    </row>
    <row r="10" spans="1:13" ht="16.5" customHeight="1">
      <c r="A10" s="187"/>
      <c r="B10" s="125" t="s">
        <v>315</v>
      </c>
      <c r="C10" s="129"/>
      <c r="D10" s="140">
        <v>8</v>
      </c>
      <c r="E10" s="139">
        <v>7.7</v>
      </c>
      <c r="F10" s="139">
        <v>7.8</v>
      </c>
      <c r="G10" s="139">
        <v>8.1</v>
      </c>
      <c r="H10" s="138">
        <v>8</v>
      </c>
      <c r="I10" s="127">
        <v>7.8</v>
      </c>
      <c r="J10" s="16"/>
      <c r="K10" s="16"/>
      <c r="L10" s="16"/>
      <c r="M10" s="16"/>
    </row>
    <row r="11" spans="1:13" ht="16.5" customHeight="1">
      <c r="A11" s="187"/>
      <c r="B11" s="125" t="s">
        <v>314</v>
      </c>
      <c r="C11" s="129"/>
      <c r="D11" s="140">
        <v>2</v>
      </c>
      <c r="E11" s="139">
        <v>7.1</v>
      </c>
      <c r="F11" s="139">
        <v>2.1</v>
      </c>
      <c r="G11" s="139">
        <v>2.1</v>
      </c>
      <c r="H11" s="138">
        <v>2.9</v>
      </c>
      <c r="I11" s="127">
        <v>2.1</v>
      </c>
      <c r="J11" s="16"/>
      <c r="K11" s="16"/>
      <c r="L11" s="16"/>
      <c r="M11" s="16"/>
    </row>
    <row r="12" spans="1:13" ht="16.5" customHeight="1">
      <c r="A12" s="187"/>
      <c r="B12" s="125" t="s">
        <v>313</v>
      </c>
      <c r="C12" s="129"/>
      <c r="D12" s="140">
        <v>8.9</v>
      </c>
      <c r="E12" s="139">
        <v>10.4</v>
      </c>
      <c r="F12" s="139">
        <v>11.7</v>
      </c>
      <c r="G12" s="139">
        <v>11.4</v>
      </c>
      <c r="H12" s="138">
        <v>9.6</v>
      </c>
      <c r="I12" s="127">
        <v>7.1</v>
      </c>
      <c r="J12" s="16"/>
      <c r="K12" s="16"/>
      <c r="L12" s="16"/>
      <c r="M12" s="16"/>
    </row>
    <row r="13" spans="1:13" ht="16.5" customHeight="1">
      <c r="A13" s="187"/>
      <c r="B13" s="125" t="s">
        <v>312</v>
      </c>
      <c r="C13" s="129"/>
      <c r="D13" s="152" t="s">
        <v>619</v>
      </c>
      <c r="E13" s="151">
        <v>8</v>
      </c>
      <c r="F13" s="151">
        <v>18</v>
      </c>
      <c r="G13" s="151">
        <v>3</v>
      </c>
      <c r="H13" s="150">
        <v>16</v>
      </c>
      <c r="I13" s="149">
        <v>12</v>
      </c>
      <c r="J13" s="16"/>
      <c r="K13" s="16"/>
      <c r="L13" s="16"/>
      <c r="M13" s="16"/>
    </row>
    <row r="14" spans="1:13" ht="16.5" customHeight="1">
      <c r="A14" s="187"/>
      <c r="B14" s="125" t="s">
        <v>311</v>
      </c>
      <c r="C14" s="129"/>
      <c r="D14" s="140">
        <v>4.9000000000000004</v>
      </c>
      <c r="E14" s="139">
        <v>3</v>
      </c>
      <c r="F14" s="139">
        <v>2.5</v>
      </c>
      <c r="G14" s="139">
        <v>4.5</v>
      </c>
      <c r="H14" s="138">
        <v>4</v>
      </c>
      <c r="I14" s="127">
        <v>1.9</v>
      </c>
    </row>
    <row r="15" spans="1:13" ht="16.5" customHeight="1">
      <c r="A15" s="187"/>
      <c r="B15" s="125" t="s">
        <v>310</v>
      </c>
      <c r="C15" s="129"/>
      <c r="D15" s="140" t="s">
        <v>332</v>
      </c>
      <c r="E15" s="139" t="s">
        <v>308</v>
      </c>
      <c r="F15" s="139" t="s">
        <v>615</v>
      </c>
      <c r="G15" s="139" t="s">
        <v>620</v>
      </c>
      <c r="H15" s="138" t="s">
        <v>621</v>
      </c>
      <c r="I15" s="127" t="s">
        <v>615</v>
      </c>
    </row>
    <row r="16" spans="1:13" ht="16.5" customHeight="1">
      <c r="A16" s="187"/>
      <c r="B16" s="125" t="s">
        <v>307</v>
      </c>
      <c r="C16" s="129"/>
      <c r="D16" s="143">
        <v>3.14</v>
      </c>
      <c r="E16" s="142">
        <v>6.14</v>
      </c>
      <c r="F16" s="142">
        <v>3.44</v>
      </c>
      <c r="G16" s="142">
        <v>4.3099999999999996</v>
      </c>
      <c r="H16" s="141">
        <v>2.92</v>
      </c>
      <c r="I16" s="147">
        <v>1.42</v>
      </c>
    </row>
    <row r="17" spans="1:21" ht="16.5" customHeight="1">
      <c r="A17" s="187"/>
      <c r="B17" s="125" t="s">
        <v>306</v>
      </c>
      <c r="C17" s="129"/>
      <c r="D17" s="146">
        <v>0.98299999999999998</v>
      </c>
      <c r="E17" s="145">
        <v>1.21</v>
      </c>
      <c r="F17" s="145">
        <v>1.81</v>
      </c>
      <c r="G17" s="145">
        <v>0.98</v>
      </c>
      <c r="H17" s="176">
        <v>0.63200000000000001</v>
      </c>
      <c r="I17" s="144">
        <v>8.6999999999999994E-2</v>
      </c>
    </row>
    <row r="18" spans="1:21" ht="16.5" customHeight="1">
      <c r="A18" s="187"/>
      <c r="B18" s="125" t="s">
        <v>305</v>
      </c>
      <c r="C18" s="129"/>
      <c r="D18" s="143" t="s">
        <v>608</v>
      </c>
      <c r="E18" s="142">
        <v>0.02</v>
      </c>
      <c r="F18" s="142">
        <v>0.02</v>
      </c>
      <c r="G18" s="142" t="s">
        <v>608</v>
      </c>
      <c r="H18" s="141">
        <v>0.02</v>
      </c>
      <c r="I18" s="127" t="s">
        <v>608</v>
      </c>
      <c r="J18" s="184"/>
      <c r="K18" s="184"/>
      <c r="L18" s="184"/>
      <c r="M18" s="184"/>
      <c r="N18" s="188"/>
      <c r="O18" s="188"/>
      <c r="P18" s="188"/>
      <c r="Q18" s="188"/>
      <c r="R18" s="188"/>
      <c r="S18" s="188"/>
      <c r="T18" s="188"/>
      <c r="U18" s="188"/>
    </row>
    <row r="19" spans="1:21" ht="16.5" customHeight="1">
      <c r="A19" s="187"/>
      <c r="B19" s="125" t="s">
        <v>304</v>
      </c>
      <c r="C19" s="129"/>
      <c r="D19" s="140" t="s">
        <v>303</v>
      </c>
      <c r="E19" s="139" t="s">
        <v>303</v>
      </c>
      <c r="F19" s="139" t="s">
        <v>303</v>
      </c>
      <c r="G19" s="139" t="s">
        <v>303</v>
      </c>
      <c r="H19" s="138" t="s">
        <v>303</v>
      </c>
      <c r="I19" s="127" t="s">
        <v>303</v>
      </c>
      <c r="J19" s="184"/>
      <c r="K19" s="184"/>
      <c r="L19" s="184"/>
      <c r="M19" s="184"/>
      <c r="N19" s="171"/>
      <c r="O19" s="171"/>
      <c r="P19" s="171"/>
      <c r="Q19" s="171"/>
      <c r="R19" s="171"/>
      <c r="S19" s="171"/>
      <c r="T19" s="171"/>
      <c r="U19" s="171"/>
    </row>
    <row r="20" spans="1:21" ht="16.5" customHeight="1">
      <c r="A20" s="187"/>
      <c r="B20" s="125" t="s">
        <v>302</v>
      </c>
      <c r="C20" s="129"/>
      <c r="D20" s="166">
        <v>128</v>
      </c>
      <c r="E20" s="135">
        <v>104</v>
      </c>
      <c r="F20" s="135">
        <v>351</v>
      </c>
      <c r="G20" s="135">
        <v>51.6</v>
      </c>
      <c r="H20" s="134">
        <v>46.6</v>
      </c>
      <c r="I20" s="127">
        <v>150</v>
      </c>
      <c r="J20" s="184"/>
      <c r="K20" s="184"/>
      <c r="L20" s="184"/>
      <c r="M20" s="184"/>
      <c r="N20" s="171"/>
      <c r="O20" s="171"/>
      <c r="P20" s="171"/>
      <c r="Q20" s="171"/>
      <c r="R20" s="171"/>
      <c r="S20" s="171"/>
      <c r="T20" s="171"/>
      <c r="U20" s="171"/>
    </row>
    <row r="21" spans="1:21" ht="16.5" customHeight="1">
      <c r="A21" s="187"/>
      <c r="B21" s="125" t="s">
        <v>301</v>
      </c>
      <c r="C21" s="129"/>
      <c r="D21" s="133">
        <v>6130</v>
      </c>
      <c r="E21" s="132">
        <v>1840</v>
      </c>
      <c r="F21" s="132">
        <v>956</v>
      </c>
      <c r="G21" s="132">
        <v>782</v>
      </c>
      <c r="H21" s="131">
        <v>1420</v>
      </c>
      <c r="I21" s="127">
        <v>72</v>
      </c>
      <c r="J21" s="184"/>
      <c r="K21" s="184"/>
      <c r="L21" s="184"/>
      <c r="M21" s="184"/>
      <c r="N21" s="171"/>
      <c r="O21" s="171"/>
      <c r="P21" s="171"/>
      <c r="Q21" s="171"/>
      <c r="R21" s="171"/>
      <c r="S21" s="171"/>
      <c r="T21" s="171"/>
      <c r="U21" s="171"/>
    </row>
    <row r="22" spans="1:21" ht="16.5" customHeight="1">
      <c r="A22" s="187"/>
      <c r="B22" s="125" t="s">
        <v>300</v>
      </c>
      <c r="C22" s="129"/>
      <c r="D22" s="124" t="s">
        <v>299</v>
      </c>
      <c r="E22" s="223" t="s">
        <v>609</v>
      </c>
      <c r="F22" s="223" t="s">
        <v>298</v>
      </c>
      <c r="G22" s="223" t="s">
        <v>610</v>
      </c>
      <c r="H22" s="128" t="s">
        <v>297</v>
      </c>
      <c r="I22" s="127" t="s">
        <v>296</v>
      </c>
      <c r="J22" s="184"/>
      <c r="K22" s="184"/>
      <c r="L22" s="184"/>
      <c r="M22" s="184"/>
      <c r="N22" s="171"/>
      <c r="O22" s="171"/>
      <c r="P22" s="171"/>
      <c r="Q22" s="171"/>
      <c r="R22" s="171"/>
      <c r="S22" s="171"/>
      <c r="T22" s="171"/>
      <c r="U22" s="171"/>
    </row>
    <row r="23" spans="1:21" ht="16.5" customHeight="1">
      <c r="A23" s="186"/>
      <c r="B23" s="125" t="s">
        <v>295</v>
      </c>
      <c r="C23" s="93"/>
      <c r="D23" s="124" t="s">
        <v>294</v>
      </c>
      <c r="E23" s="123" t="s">
        <v>293</v>
      </c>
      <c r="F23" s="123" t="s">
        <v>292</v>
      </c>
      <c r="G23" s="122" t="s">
        <v>291</v>
      </c>
      <c r="H23" s="121" t="s">
        <v>290</v>
      </c>
      <c r="I23" s="120" t="s">
        <v>289</v>
      </c>
      <c r="J23" s="184"/>
      <c r="K23" s="184"/>
      <c r="L23" s="184"/>
      <c r="M23" s="184"/>
      <c r="N23" s="171"/>
      <c r="O23" s="171"/>
      <c r="P23" s="171"/>
      <c r="Q23" s="171"/>
      <c r="R23" s="171"/>
      <c r="S23" s="171"/>
      <c r="T23" s="171"/>
      <c r="U23" s="171"/>
    </row>
    <row r="24" spans="1:21" ht="16.5" customHeight="1">
      <c r="A24" s="185"/>
      <c r="B24" s="118" t="s">
        <v>288</v>
      </c>
      <c r="C24" s="117"/>
      <c r="D24" s="616" t="s">
        <v>287</v>
      </c>
      <c r="E24" s="617"/>
      <c r="F24" s="617"/>
      <c r="G24" s="617"/>
      <c r="H24" s="617"/>
      <c r="I24" s="851"/>
      <c r="J24" s="184"/>
      <c r="K24" s="184"/>
      <c r="L24" s="184"/>
      <c r="M24" s="184"/>
      <c r="N24" s="171"/>
      <c r="O24" s="171"/>
      <c r="P24" s="171"/>
      <c r="Q24" s="171"/>
      <c r="R24" s="171"/>
      <c r="S24" s="171"/>
      <c r="T24" s="171"/>
      <c r="U24" s="171"/>
    </row>
    <row r="25" spans="1:21" ht="6" customHeight="1">
      <c r="B25" s="165"/>
      <c r="C25" s="225"/>
      <c r="D25" s="164"/>
      <c r="E25" s="164"/>
      <c r="F25" s="164"/>
      <c r="G25" s="164"/>
      <c r="H25" s="164"/>
      <c r="I25" s="162"/>
      <c r="J25" s="184"/>
      <c r="K25" s="184"/>
      <c r="L25" s="184"/>
      <c r="M25" s="184"/>
      <c r="N25" s="171"/>
      <c r="O25" s="171"/>
      <c r="P25" s="171"/>
      <c r="Q25" s="171"/>
      <c r="R25" s="171"/>
      <c r="S25" s="171"/>
      <c r="T25" s="171"/>
      <c r="U25" s="171"/>
    </row>
    <row r="26" spans="1:21" ht="6" customHeight="1">
      <c r="B26" s="225"/>
      <c r="C26" s="225"/>
      <c r="D26" s="163"/>
      <c r="E26" s="162"/>
      <c r="F26" s="162"/>
      <c r="G26" s="162"/>
      <c r="H26" s="162"/>
      <c r="I26" s="162"/>
      <c r="J26" s="184"/>
      <c r="K26" s="184"/>
      <c r="L26" s="184"/>
      <c r="M26" s="184"/>
      <c r="N26" s="171"/>
      <c r="O26" s="171"/>
      <c r="P26" s="171"/>
      <c r="Q26" s="171"/>
      <c r="R26" s="171"/>
      <c r="S26" s="171"/>
      <c r="T26" s="171"/>
      <c r="U26" s="171"/>
    </row>
    <row r="27" spans="1:21" ht="16.5" customHeight="1">
      <c r="A27" s="189"/>
      <c r="B27" s="160" t="s">
        <v>327</v>
      </c>
      <c r="C27" s="159"/>
      <c r="D27" s="852" t="s">
        <v>326</v>
      </c>
      <c r="E27" s="853"/>
      <c r="F27" s="853"/>
      <c r="G27" s="853"/>
      <c r="H27" s="853"/>
      <c r="I27" s="854"/>
    </row>
    <row r="28" spans="1:21" ht="16.5" customHeight="1">
      <c r="A28" s="187"/>
      <c r="B28" s="125" t="s">
        <v>325</v>
      </c>
      <c r="C28" s="129"/>
      <c r="D28" s="613" t="s">
        <v>622</v>
      </c>
      <c r="E28" s="614"/>
      <c r="F28" s="614"/>
      <c r="G28" s="614"/>
      <c r="H28" s="614"/>
      <c r="I28" s="855"/>
    </row>
    <row r="29" spans="1:21" ht="16.5" customHeight="1">
      <c r="A29" s="187"/>
      <c r="B29" s="125" t="s">
        <v>324</v>
      </c>
      <c r="C29" s="129"/>
      <c r="D29" s="124" t="s">
        <v>321</v>
      </c>
      <c r="E29" s="158" t="s">
        <v>321</v>
      </c>
      <c r="F29" s="158" t="s">
        <v>323</v>
      </c>
      <c r="G29" s="158" t="s">
        <v>322</v>
      </c>
      <c r="H29" s="157" t="s">
        <v>322</v>
      </c>
      <c r="I29" s="156" t="s">
        <v>322</v>
      </c>
      <c r="J29" s="16"/>
      <c r="K29" s="16"/>
      <c r="L29" s="16"/>
      <c r="M29" s="16"/>
    </row>
    <row r="30" spans="1:21" ht="16.5" customHeight="1">
      <c r="A30" s="187"/>
      <c r="B30" s="125" t="s">
        <v>320</v>
      </c>
      <c r="C30" s="129"/>
      <c r="D30" s="140">
        <v>15</v>
      </c>
      <c r="E30" s="139">
        <v>14</v>
      </c>
      <c r="F30" s="139">
        <v>20</v>
      </c>
      <c r="G30" s="139">
        <v>20</v>
      </c>
      <c r="H30" s="138">
        <v>20</v>
      </c>
      <c r="I30" s="155">
        <v>12</v>
      </c>
      <c r="J30" s="16"/>
      <c r="K30" s="16"/>
      <c r="L30" s="16"/>
      <c r="M30" s="16"/>
    </row>
    <row r="31" spans="1:21" ht="16.5" customHeight="1">
      <c r="A31" s="187"/>
      <c r="B31" s="125" t="s">
        <v>319</v>
      </c>
      <c r="C31" s="129"/>
      <c r="D31" s="140">
        <v>14.2</v>
      </c>
      <c r="E31" s="139">
        <v>14.2</v>
      </c>
      <c r="F31" s="139">
        <v>15</v>
      </c>
      <c r="G31" s="139">
        <v>16</v>
      </c>
      <c r="H31" s="138">
        <v>15.2</v>
      </c>
      <c r="I31" s="155">
        <v>12.2</v>
      </c>
      <c r="J31" s="16"/>
      <c r="K31" s="16"/>
      <c r="L31" s="16"/>
      <c r="M31" s="16"/>
    </row>
    <row r="32" spans="1:21" ht="16.5" customHeight="1">
      <c r="A32" s="187"/>
      <c r="B32" s="125" t="s">
        <v>318</v>
      </c>
      <c r="C32" s="129"/>
      <c r="D32" s="152" t="s">
        <v>576</v>
      </c>
      <c r="E32" s="151" t="s">
        <v>576</v>
      </c>
      <c r="F32" s="151" t="s">
        <v>576</v>
      </c>
      <c r="G32" s="139" t="s">
        <v>576</v>
      </c>
      <c r="H32" s="150" t="s">
        <v>576</v>
      </c>
      <c r="I32" s="149" t="s">
        <v>576</v>
      </c>
      <c r="J32" s="16"/>
      <c r="K32" s="16"/>
      <c r="L32" s="16"/>
      <c r="M32" s="16"/>
    </row>
    <row r="33" spans="1:21" ht="16.5" customHeight="1">
      <c r="A33" s="187"/>
      <c r="B33" s="125" t="s">
        <v>317</v>
      </c>
      <c r="C33" s="129"/>
      <c r="D33" s="154" t="s">
        <v>316</v>
      </c>
      <c r="E33" s="139" t="s">
        <v>623</v>
      </c>
      <c r="F33" s="139" t="s">
        <v>316</v>
      </c>
      <c r="G33" s="139" t="s">
        <v>316</v>
      </c>
      <c r="H33" s="139" t="s">
        <v>316</v>
      </c>
      <c r="I33" s="127" t="s">
        <v>316</v>
      </c>
      <c r="J33" s="16"/>
      <c r="K33" s="16"/>
      <c r="L33" s="16"/>
      <c r="M33" s="16"/>
    </row>
    <row r="34" spans="1:21" ht="16.5" customHeight="1">
      <c r="A34" s="187"/>
      <c r="B34" s="125" t="s">
        <v>315</v>
      </c>
      <c r="C34" s="129"/>
      <c r="D34" s="140">
        <v>8</v>
      </c>
      <c r="E34" s="139">
        <v>7.8</v>
      </c>
      <c r="F34" s="139">
        <v>8</v>
      </c>
      <c r="G34" s="139">
        <v>8</v>
      </c>
      <c r="H34" s="138">
        <v>7.9</v>
      </c>
      <c r="I34" s="127">
        <v>8.1</v>
      </c>
      <c r="J34" s="16"/>
      <c r="K34" s="16"/>
      <c r="L34" s="16"/>
      <c r="M34" s="16"/>
    </row>
    <row r="35" spans="1:21" ht="16.5" customHeight="1">
      <c r="A35" s="187"/>
      <c r="B35" s="125" t="s">
        <v>314</v>
      </c>
      <c r="C35" s="129"/>
      <c r="D35" s="140">
        <v>1.5</v>
      </c>
      <c r="E35" s="139">
        <v>6.4</v>
      </c>
      <c r="F35" s="139">
        <v>2.2999999999999998</v>
      </c>
      <c r="G35" s="139">
        <v>5.4</v>
      </c>
      <c r="H35" s="138">
        <v>2.8</v>
      </c>
      <c r="I35" s="127">
        <v>1.1000000000000001</v>
      </c>
      <c r="J35" s="16"/>
      <c r="K35" s="16"/>
      <c r="L35" s="16"/>
      <c r="M35" s="16"/>
    </row>
    <row r="36" spans="1:21" ht="16.5" customHeight="1">
      <c r="A36" s="187"/>
      <c r="B36" s="125" t="s">
        <v>313</v>
      </c>
      <c r="C36" s="129"/>
      <c r="D36" s="140">
        <v>7.6</v>
      </c>
      <c r="E36" s="139">
        <v>9</v>
      </c>
      <c r="F36" s="139">
        <v>8.1999999999999993</v>
      </c>
      <c r="G36" s="139">
        <v>11</v>
      </c>
      <c r="H36" s="138">
        <v>12.2</v>
      </c>
      <c r="I36" s="127">
        <v>8.1</v>
      </c>
      <c r="J36" s="16"/>
      <c r="K36" s="16"/>
      <c r="L36" s="16"/>
      <c r="M36" s="16"/>
    </row>
    <row r="37" spans="1:21" ht="16.5" customHeight="1">
      <c r="A37" s="187"/>
      <c r="B37" s="125" t="s">
        <v>312</v>
      </c>
      <c r="C37" s="129"/>
      <c r="D37" s="152">
        <v>5</v>
      </c>
      <c r="E37" s="151">
        <v>4</v>
      </c>
      <c r="F37" s="151">
        <v>10</v>
      </c>
      <c r="G37" s="151">
        <v>2</v>
      </c>
      <c r="H37" s="150">
        <v>3</v>
      </c>
      <c r="I37" s="149">
        <v>6</v>
      </c>
      <c r="J37" s="16"/>
      <c r="K37" s="16"/>
      <c r="L37" s="16"/>
      <c r="M37" s="16"/>
    </row>
    <row r="38" spans="1:21" ht="16.5" customHeight="1">
      <c r="A38" s="187"/>
      <c r="B38" s="125" t="s">
        <v>311</v>
      </c>
      <c r="C38" s="129"/>
      <c r="D38" s="140">
        <v>8</v>
      </c>
      <c r="E38" s="139">
        <v>6.6</v>
      </c>
      <c r="F38" s="139">
        <v>8.6999999999999993</v>
      </c>
      <c r="G38" s="139">
        <v>6.6</v>
      </c>
      <c r="H38" s="138">
        <v>6.6</v>
      </c>
      <c r="I38" s="127">
        <v>10</v>
      </c>
    </row>
    <row r="39" spans="1:21" ht="16.5" customHeight="1">
      <c r="A39" s="187"/>
      <c r="B39" s="125" t="s">
        <v>310</v>
      </c>
      <c r="C39" s="129"/>
      <c r="D39" s="140" t="s">
        <v>624</v>
      </c>
      <c r="E39" s="139" t="s">
        <v>607</v>
      </c>
      <c r="F39" s="139" t="s">
        <v>328</v>
      </c>
      <c r="G39" s="139" t="s">
        <v>625</v>
      </c>
      <c r="H39" s="138" t="s">
        <v>626</v>
      </c>
      <c r="I39" s="127" t="s">
        <v>309</v>
      </c>
    </row>
    <row r="40" spans="1:21" ht="16.5" customHeight="1">
      <c r="A40" s="187"/>
      <c r="B40" s="125" t="s">
        <v>307</v>
      </c>
      <c r="C40" s="129"/>
      <c r="D40" s="143">
        <v>4.71</v>
      </c>
      <c r="E40" s="142">
        <v>5.82</v>
      </c>
      <c r="F40" s="142">
        <v>4.53</v>
      </c>
      <c r="G40" s="142">
        <v>9.7100000000000009</v>
      </c>
      <c r="H40" s="141">
        <v>7.32</v>
      </c>
      <c r="I40" s="147">
        <v>1.71</v>
      </c>
    </row>
    <row r="41" spans="1:21" ht="16.5" customHeight="1">
      <c r="A41" s="187"/>
      <c r="B41" s="125" t="s">
        <v>306</v>
      </c>
      <c r="C41" s="129"/>
      <c r="D41" s="146">
        <v>0.52600000000000002</v>
      </c>
      <c r="E41" s="145">
        <v>0.67500000000000004</v>
      </c>
      <c r="F41" s="145">
        <v>0.85899999999999999</v>
      </c>
      <c r="G41" s="145">
        <v>1.25</v>
      </c>
      <c r="H41" s="176">
        <v>1.17</v>
      </c>
      <c r="I41" s="144">
        <v>7.9000000000000001E-2</v>
      </c>
    </row>
    <row r="42" spans="1:21" ht="16.5" customHeight="1">
      <c r="A42" s="187"/>
      <c r="B42" s="125" t="s">
        <v>305</v>
      </c>
      <c r="C42" s="129"/>
      <c r="D42" s="143">
        <v>7.0000000000000007E-2</v>
      </c>
      <c r="E42" s="142">
        <v>0.08</v>
      </c>
      <c r="F42" s="142">
        <v>0.03</v>
      </c>
      <c r="G42" s="142">
        <v>0.05</v>
      </c>
      <c r="H42" s="141">
        <v>0.05</v>
      </c>
      <c r="I42" s="147">
        <v>0.02</v>
      </c>
      <c r="J42" s="184"/>
      <c r="K42" s="184"/>
      <c r="L42" s="184"/>
      <c r="M42" s="184"/>
      <c r="N42" s="188"/>
      <c r="O42" s="188"/>
      <c r="P42" s="188"/>
      <c r="Q42" s="188"/>
      <c r="R42" s="188"/>
      <c r="S42" s="188"/>
      <c r="T42" s="188"/>
      <c r="U42" s="188"/>
    </row>
    <row r="43" spans="1:21" ht="16.5" customHeight="1">
      <c r="A43" s="187"/>
      <c r="B43" s="125" t="s">
        <v>304</v>
      </c>
      <c r="C43" s="129"/>
      <c r="D43" s="140" t="s">
        <v>303</v>
      </c>
      <c r="E43" s="139" t="s">
        <v>303</v>
      </c>
      <c r="F43" s="139" t="s">
        <v>303</v>
      </c>
      <c r="G43" s="139" t="s">
        <v>303</v>
      </c>
      <c r="H43" s="138" t="s">
        <v>303</v>
      </c>
      <c r="I43" s="127" t="s">
        <v>303</v>
      </c>
      <c r="J43" s="184"/>
      <c r="K43" s="184"/>
      <c r="L43" s="184"/>
      <c r="M43" s="184"/>
      <c r="N43" s="171"/>
      <c r="O43" s="171"/>
      <c r="P43" s="171"/>
      <c r="Q43" s="171"/>
      <c r="R43" s="171"/>
      <c r="S43" s="171"/>
      <c r="T43" s="171"/>
      <c r="U43" s="171"/>
    </row>
    <row r="44" spans="1:21" ht="16.5" customHeight="1">
      <c r="A44" s="187"/>
      <c r="B44" s="125" t="s">
        <v>302</v>
      </c>
      <c r="C44" s="129"/>
      <c r="D44" s="166">
        <v>76.099999999999994</v>
      </c>
      <c r="E44" s="135">
        <v>117</v>
      </c>
      <c r="F44" s="135">
        <v>68.099999999999994</v>
      </c>
      <c r="G44" s="135">
        <v>49.8</v>
      </c>
      <c r="H44" s="134">
        <v>49.7</v>
      </c>
      <c r="I44" s="127">
        <v>45.6</v>
      </c>
      <c r="J44" s="184"/>
      <c r="K44" s="184"/>
      <c r="L44" s="184"/>
      <c r="M44" s="184"/>
      <c r="N44" s="171"/>
      <c r="O44" s="171"/>
      <c r="P44" s="171"/>
      <c r="Q44" s="171"/>
      <c r="R44" s="171"/>
      <c r="S44" s="171"/>
      <c r="T44" s="171"/>
      <c r="U44" s="171"/>
    </row>
    <row r="45" spans="1:21" ht="16.5" customHeight="1">
      <c r="A45" s="187"/>
      <c r="B45" s="125" t="s">
        <v>301</v>
      </c>
      <c r="C45" s="129"/>
      <c r="D45" s="133">
        <v>6480</v>
      </c>
      <c r="E45" s="132">
        <v>3260</v>
      </c>
      <c r="F45" s="132">
        <v>3660</v>
      </c>
      <c r="G45" s="132">
        <v>1680</v>
      </c>
      <c r="H45" s="131">
        <v>3400</v>
      </c>
      <c r="I45" s="130">
        <v>438</v>
      </c>
      <c r="J45" s="184"/>
      <c r="K45" s="184"/>
      <c r="L45" s="184"/>
      <c r="M45" s="184"/>
      <c r="N45" s="171"/>
      <c r="O45" s="171"/>
      <c r="P45" s="171"/>
      <c r="Q45" s="171"/>
      <c r="R45" s="171"/>
      <c r="S45" s="171"/>
      <c r="T45" s="171"/>
      <c r="U45" s="171"/>
    </row>
    <row r="46" spans="1:21" ht="16.5" customHeight="1">
      <c r="A46" s="187"/>
      <c r="B46" s="125" t="s">
        <v>300</v>
      </c>
      <c r="C46" s="129"/>
      <c r="D46" s="124" t="s">
        <v>299</v>
      </c>
      <c r="E46" s="223" t="s">
        <v>609</v>
      </c>
      <c r="F46" s="223" t="s">
        <v>298</v>
      </c>
      <c r="G46" s="223" t="s">
        <v>610</v>
      </c>
      <c r="H46" s="128" t="s">
        <v>297</v>
      </c>
      <c r="I46" s="127" t="s">
        <v>296</v>
      </c>
      <c r="J46" s="184"/>
      <c r="K46" s="184"/>
      <c r="L46" s="184"/>
      <c r="M46" s="184"/>
      <c r="N46" s="171"/>
      <c r="O46" s="171"/>
      <c r="P46" s="171"/>
      <c r="Q46" s="171"/>
      <c r="R46" s="171"/>
      <c r="S46" s="171"/>
      <c r="T46" s="171"/>
      <c r="U46" s="171"/>
    </row>
    <row r="47" spans="1:21" ht="16.5" customHeight="1">
      <c r="A47" s="186"/>
      <c r="B47" s="125" t="s">
        <v>295</v>
      </c>
      <c r="C47" s="93"/>
      <c r="D47" s="124" t="s">
        <v>294</v>
      </c>
      <c r="E47" s="123" t="s">
        <v>293</v>
      </c>
      <c r="F47" s="123" t="s">
        <v>292</v>
      </c>
      <c r="G47" s="122" t="s">
        <v>291</v>
      </c>
      <c r="H47" s="121" t="s">
        <v>290</v>
      </c>
      <c r="I47" s="120" t="s">
        <v>289</v>
      </c>
      <c r="J47" s="184"/>
      <c r="K47" s="184"/>
      <c r="L47" s="184"/>
      <c r="M47" s="184"/>
      <c r="N47" s="171"/>
      <c r="O47" s="171"/>
      <c r="P47" s="171"/>
      <c r="Q47" s="171"/>
      <c r="R47" s="171"/>
      <c r="S47" s="171"/>
      <c r="T47" s="171"/>
      <c r="U47" s="171"/>
    </row>
    <row r="48" spans="1:21" ht="16.5" customHeight="1">
      <c r="A48" s="185"/>
      <c r="B48" s="118" t="s">
        <v>288</v>
      </c>
      <c r="C48" s="117"/>
      <c r="D48" s="616" t="s">
        <v>287</v>
      </c>
      <c r="E48" s="617"/>
      <c r="F48" s="617"/>
      <c r="G48" s="617"/>
      <c r="H48" s="617"/>
      <c r="I48" s="851"/>
      <c r="J48" s="184"/>
      <c r="K48" s="184"/>
      <c r="L48" s="184"/>
      <c r="M48" s="184"/>
      <c r="N48" s="171"/>
      <c r="O48" s="171"/>
      <c r="P48" s="171"/>
      <c r="Q48" s="171"/>
      <c r="R48" s="171"/>
      <c r="S48" s="171"/>
      <c r="T48" s="171"/>
      <c r="U48" s="171"/>
    </row>
    <row r="49" spans="8:9" ht="21" customHeight="1">
      <c r="H49" s="183"/>
      <c r="I49" s="101" t="s">
        <v>600</v>
      </c>
    </row>
  </sheetData>
  <mergeCells count="7">
    <mergeCell ref="D48:I48"/>
    <mergeCell ref="H2:I2"/>
    <mergeCell ref="D3:I3"/>
    <mergeCell ref="D4:I4"/>
    <mergeCell ref="D24:I24"/>
    <mergeCell ref="D27:I27"/>
    <mergeCell ref="D28:I28"/>
  </mergeCells>
  <phoneticPr fontId="8"/>
  <pageMargins left="0.59055118110236227" right="0.59055118110236227" top="0.59055118110236227" bottom="0.59055118110236227" header="0.31496062992125984" footer="0.31496062992125984"/>
  <pageSetup paperSize="9" firstPageNumber="134" orientation="portrait" useFirstPageNumber="1" r:id="rId1"/>
  <headerFooter alignWithMargins="0">
    <oddHeader>&amp;L&amp;10保健衛生</oddHeader>
    <oddFooter>&amp;C－&amp;P－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opLeftCell="A13" zoomScaleNormal="100" zoomScaleSheetLayoutView="100" workbookViewId="0">
      <selection activeCell="L31" sqref="L31"/>
    </sheetView>
  </sheetViews>
  <sheetFormatPr defaultColWidth="11" defaultRowHeight="13.5"/>
  <cols>
    <col min="1" max="1" width="1" style="499" customWidth="1"/>
    <col min="2" max="2" width="11" style="499" customWidth="1"/>
    <col min="3" max="3" width="1" style="499" customWidth="1"/>
    <col min="4" max="4" width="9.125" style="499" customWidth="1"/>
    <col min="5" max="5" width="2.625" style="499" customWidth="1"/>
    <col min="6" max="6" width="6.75" style="499" customWidth="1"/>
    <col min="7" max="7" width="6.625" style="499" customWidth="1"/>
    <col min="8" max="8" width="3.625" style="499" customWidth="1"/>
    <col min="9" max="9" width="5" style="499" customWidth="1"/>
    <col min="10" max="10" width="5.5" style="499" customWidth="1"/>
    <col min="11" max="11" width="10.125" style="499" customWidth="1"/>
    <col min="12" max="12" width="4.625" style="499" customWidth="1"/>
    <col min="13" max="13" width="5.25" style="499" customWidth="1"/>
    <col min="14" max="14" width="5.75" style="499" customWidth="1"/>
    <col min="15" max="15" width="6.5" style="499" customWidth="1"/>
    <col min="16" max="16384" width="11" style="499"/>
  </cols>
  <sheetData>
    <row r="1" spans="1:30" ht="26.25" customHeight="1">
      <c r="A1" s="498" t="s">
        <v>356</v>
      </c>
    </row>
    <row r="2" spans="1:30" ht="21" customHeight="1">
      <c r="K2" s="863" t="s">
        <v>359</v>
      </c>
      <c r="L2" s="863"/>
      <c r="M2" s="863"/>
      <c r="N2" s="863"/>
    </row>
    <row r="3" spans="1:30" ht="26.1" customHeight="1">
      <c r="A3" s="500"/>
      <c r="B3" s="501" t="s">
        <v>344</v>
      </c>
      <c r="C3" s="502"/>
      <c r="D3" s="864" t="s">
        <v>355</v>
      </c>
      <c r="E3" s="865"/>
      <c r="F3" s="866"/>
      <c r="G3" s="864" t="s">
        <v>354</v>
      </c>
      <c r="H3" s="865"/>
      <c r="I3" s="866"/>
      <c r="J3" s="864" t="s">
        <v>353</v>
      </c>
      <c r="K3" s="866"/>
      <c r="L3" s="864" t="s">
        <v>352</v>
      </c>
      <c r="M3" s="865"/>
      <c r="N3" s="870"/>
    </row>
    <row r="4" spans="1:30" ht="26.1" customHeight="1">
      <c r="A4" s="503" t="s">
        <v>351</v>
      </c>
      <c r="B4" s="504"/>
      <c r="C4" s="505"/>
      <c r="D4" s="867"/>
      <c r="E4" s="868"/>
      <c r="F4" s="869"/>
      <c r="G4" s="867"/>
      <c r="H4" s="868"/>
      <c r="I4" s="869"/>
      <c r="J4" s="867"/>
      <c r="K4" s="869"/>
      <c r="L4" s="871"/>
      <c r="M4" s="872"/>
      <c r="N4" s="873"/>
    </row>
    <row r="5" spans="1:30" ht="33" customHeight="1">
      <c r="A5" s="506"/>
      <c r="B5" s="507" t="s">
        <v>350</v>
      </c>
      <c r="C5" s="508"/>
      <c r="D5" s="859">
        <f>SUM(G5:N5)</f>
        <v>47</v>
      </c>
      <c r="E5" s="860"/>
      <c r="F5" s="861"/>
      <c r="G5" s="859">
        <v>6</v>
      </c>
      <c r="H5" s="860"/>
      <c r="I5" s="861"/>
      <c r="J5" s="859">
        <v>25</v>
      </c>
      <c r="K5" s="861"/>
      <c r="L5" s="859">
        <v>16</v>
      </c>
      <c r="M5" s="860"/>
      <c r="N5" s="862"/>
    </row>
    <row r="6" spans="1:30" ht="33" customHeight="1">
      <c r="A6" s="509"/>
      <c r="B6" s="510" t="s">
        <v>349</v>
      </c>
      <c r="C6" s="511"/>
      <c r="D6" s="874">
        <f t="shared" ref="D6:D11" si="0">SUM(G6:N6)</f>
        <v>50</v>
      </c>
      <c r="E6" s="875"/>
      <c r="F6" s="876"/>
      <c r="G6" s="874">
        <v>6</v>
      </c>
      <c r="H6" s="875"/>
      <c r="I6" s="876"/>
      <c r="J6" s="874">
        <v>26</v>
      </c>
      <c r="K6" s="876"/>
      <c r="L6" s="874">
        <v>18</v>
      </c>
      <c r="M6" s="875"/>
      <c r="N6" s="877"/>
    </row>
    <row r="7" spans="1:30" ht="33" customHeight="1">
      <c r="A7" s="509"/>
      <c r="B7" s="510" t="s">
        <v>360</v>
      </c>
      <c r="C7" s="511"/>
      <c r="D7" s="874">
        <f t="shared" si="0"/>
        <v>61</v>
      </c>
      <c r="E7" s="875"/>
      <c r="F7" s="876"/>
      <c r="G7" s="874">
        <v>3</v>
      </c>
      <c r="H7" s="875"/>
      <c r="I7" s="876"/>
      <c r="J7" s="874">
        <v>35</v>
      </c>
      <c r="K7" s="876"/>
      <c r="L7" s="874">
        <v>23</v>
      </c>
      <c r="M7" s="875"/>
      <c r="N7" s="877"/>
    </row>
    <row r="8" spans="1:30" ht="33" customHeight="1">
      <c r="A8" s="509"/>
      <c r="B8" s="510" t="s">
        <v>361</v>
      </c>
      <c r="C8" s="511"/>
      <c r="D8" s="874">
        <f t="shared" si="0"/>
        <v>32</v>
      </c>
      <c r="E8" s="875"/>
      <c r="F8" s="876"/>
      <c r="G8" s="874">
        <v>1</v>
      </c>
      <c r="H8" s="875"/>
      <c r="I8" s="876"/>
      <c r="J8" s="874">
        <v>18</v>
      </c>
      <c r="K8" s="876"/>
      <c r="L8" s="874">
        <v>13</v>
      </c>
      <c r="M8" s="875"/>
      <c r="N8" s="877"/>
    </row>
    <row r="9" spans="1:30" ht="33" customHeight="1">
      <c r="A9" s="509"/>
      <c r="B9" s="510" t="s">
        <v>348</v>
      </c>
      <c r="C9" s="511"/>
      <c r="D9" s="874">
        <f t="shared" si="0"/>
        <v>18</v>
      </c>
      <c r="E9" s="875"/>
      <c r="F9" s="876"/>
      <c r="G9" s="874">
        <v>1</v>
      </c>
      <c r="H9" s="875"/>
      <c r="I9" s="876"/>
      <c r="J9" s="874">
        <v>11</v>
      </c>
      <c r="K9" s="876"/>
      <c r="L9" s="874">
        <v>6</v>
      </c>
      <c r="M9" s="875"/>
      <c r="N9" s="877"/>
      <c r="Q9" s="512"/>
      <c r="R9" s="512"/>
      <c r="S9" s="858"/>
      <c r="T9" s="858"/>
      <c r="U9" s="858"/>
      <c r="V9" s="858"/>
      <c r="W9" s="858"/>
      <c r="X9" s="858"/>
      <c r="Y9" s="858"/>
      <c r="Z9" s="858"/>
      <c r="AA9" s="858"/>
      <c r="AB9" s="858"/>
      <c r="AC9" s="858"/>
    </row>
    <row r="10" spans="1:30" ht="33" customHeight="1">
      <c r="A10" s="509"/>
      <c r="B10" s="510" t="s">
        <v>347</v>
      </c>
      <c r="C10" s="511"/>
      <c r="D10" s="874">
        <f t="shared" si="0"/>
        <v>18</v>
      </c>
      <c r="E10" s="875"/>
      <c r="F10" s="876"/>
      <c r="G10" s="874">
        <v>1</v>
      </c>
      <c r="H10" s="875"/>
      <c r="I10" s="876"/>
      <c r="J10" s="874">
        <v>10</v>
      </c>
      <c r="K10" s="876"/>
      <c r="L10" s="874">
        <v>7</v>
      </c>
      <c r="M10" s="875"/>
      <c r="N10" s="877"/>
      <c r="Q10" s="512"/>
      <c r="R10" s="512"/>
      <c r="S10" s="858"/>
      <c r="T10" s="858"/>
      <c r="U10" s="858"/>
      <c r="V10" s="858"/>
      <c r="W10" s="858"/>
      <c r="X10" s="858"/>
      <c r="Y10" s="858"/>
      <c r="Z10" s="858"/>
      <c r="AA10" s="858"/>
      <c r="AB10" s="858"/>
      <c r="AC10" s="858"/>
      <c r="AD10" s="513"/>
    </row>
    <row r="11" spans="1:30" ht="33" customHeight="1">
      <c r="A11" s="514"/>
      <c r="B11" s="515" t="s">
        <v>362</v>
      </c>
      <c r="C11" s="516"/>
      <c r="D11" s="878">
        <f t="shared" si="0"/>
        <v>37</v>
      </c>
      <c r="E11" s="879"/>
      <c r="F11" s="880"/>
      <c r="G11" s="878">
        <v>2</v>
      </c>
      <c r="H11" s="879"/>
      <c r="I11" s="880"/>
      <c r="J11" s="878">
        <v>24</v>
      </c>
      <c r="K11" s="880"/>
      <c r="L11" s="878">
        <v>11</v>
      </c>
      <c r="M11" s="879"/>
      <c r="N11" s="881"/>
    </row>
    <row r="12" spans="1:30" ht="18" customHeight="1">
      <c r="N12" s="192" t="s">
        <v>346</v>
      </c>
    </row>
    <row r="13" spans="1:30" ht="18" customHeight="1">
      <c r="N13" s="192"/>
    </row>
    <row r="14" spans="1:30" ht="18" customHeight="1">
      <c r="N14" s="192"/>
    </row>
    <row r="15" spans="1:30" ht="18" customHeight="1">
      <c r="N15" s="192"/>
    </row>
    <row r="16" spans="1:30" ht="33" customHeight="1">
      <c r="A16" s="498" t="s">
        <v>345</v>
      </c>
    </row>
    <row r="17" spans="1:16" ht="21" customHeight="1">
      <c r="O17" s="192" t="s">
        <v>358</v>
      </c>
    </row>
    <row r="18" spans="1:16" ht="28.5" customHeight="1">
      <c r="A18" s="500"/>
      <c r="B18" s="501" t="s">
        <v>344</v>
      </c>
      <c r="C18" s="502"/>
      <c r="D18" s="884" t="s">
        <v>343</v>
      </c>
      <c r="E18" s="884" t="s">
        <v>342</v>
      </c>
      <c r="F18" s="884"/>
      <c r="G18" s="884" t="s">
        <v>341</v>
      </c>
      <c r="H18" s="884"/>
      <c r="I18" s="884" t="s">
        <v>340</v>
      </c>
      <c r="J18" s="884"/>
      <c r="K18" s="884" t="s">
        <v>339</v>
      </c>
      <c r="L18" s="884" t="s">
        <v>338</v>
      </c>
      <c r="M18" s="884"/>
      <c r="N18" s="887" t="s">
        <v>337</v>
      </c>
      <c r="O18" s="888"/>
    </row>
    <row r="19" spans="1:16" ht="26.1" customHeight="1">
      <c r="A19" s="503" t="s">
        <v>336</v>
      </c>
      <c r="B19" s="517"/>
      <c r="C19" s="518"/>
      <c r="D19" s="886"/>
      <c r="E19" s="886"/>
      <c r="F19" s="886"/>
      <c r="G19" s="885"/>
      <c r="H19" s="885"/>
      <c r="I19" s="885"/>
      <c r="J19" s="885"/>
      <c r="K19" s="885"/>
      <c r="L19" s="885"/>
      <c r="M19" s="885"/>
      <c r="N19" s="889"/>
      <c r="O19" s="890"/>
    </row>
    <row r="20" spans="1:16" ht="34.5" customHeight="1">
      <c r="A20" s="509"/>
      <c r="B20" s="519" t="s">
        <v>397</v>
      </c>
      <c r="C20" s="520"/>
      <c r="D20" s="521">
        <v>206</v>
      </c>
      <c r="E20" s="882">
        <v>14</v>
      </c>
      <c r="F20" s="891"/>
      <c r="G20" s="882">
        <v>86</v>
      </c>
      <c r="H20" s="891"/>
      <c r="I20" s="882">
        <v>34</v>
      </c>
      <c r="J20" s="891"/>
      <c r="K20" s="521">
        <v>7</v>
      </c>
      <c r="L20" s="882">
        <v>772</v>
      </c>
      <c r="M20" s="891"/>
      <c r="N20" s="882">
        <v>285</v>
      </c>
      <c r="O20" s="883"/>
    </row>
    <row r="21" spans="1:16" ht="34.5" customHeight="1">
      <c r="A21" s="509"/>
      <c r="B21" s="519" t="s">
        <v>398</v>
      </c>
      <c r="C21" s="520"/>
      <c r="D21" s="264">
        <v>247</v>
      </c>
      <c r="E21" s="892">
        <v>15</v>
      </c>
      <c r="F21" s="892"/>
      <c r="G21" s="892">
        <v>99</v>
      </c>
      <c r="H21" s="892"/>
      <c r="I21" s="892">
        <v>31</v>
      </c>
      <c r="J21" s="892"/>
      <c r="K21" s="264">
        <v>11</v>
      </c>
      <c r="L21" s="892">
        <v>797</v>
      </c>
      <c r="M21" s="892"/>
      <c r="N21" s="893">
        <v>281</v>
      </c>
      <c r="O21" s="894"/>
    </row>
    <row r="22" spans="1:16" ht="34.5" customHeight="1">
      <c r="A22" s="509"/>
      <c r="B22" s="519" t="s">
        <v>399</v>
      </c>
      <c r="C22" s="520"/>
      <c r="D22" s="264">
        <v>249</v>
      </c>
      <c r="E22" s="892">
        <v>18</v>
      </c>
      <c r="F22" s="892"/>
      <c r="G22" s="892">
        <v>94</v>
      </c>
      <c r="H22" s="892"/>
      <c r="I22" s="892">
        <v>39</v>
      </c>
      <c r="J22" s="892"/>
      <c r="K22" s="264">
        <v>10</v>
      </c>
      <c r="L22" s="892">
        <v>885</v>
      </c>
      <c r="M22" s="892"/>
      <c r="N22" s="893">
        <v>281</v>
      </c>
      <c r="O22" s="894"/>
    </row>
    <row r="23" spans="1:16" ht="34.5" customHeight="1">
      <c r="A23" s="509"/>
      <c r="B23" s="519" t="s">
        <v>400</v>
      </c>
      <c r="C23" s="520"/>
      <c r="D23" s="264">
        <v>259</v>
      </c>
      <c r="E23" s="892">
        <v>19</v>
      </c>
      <c r="F23" s="892"/>
      <c r="G23" s="892">
        <v>99</v>
      </c>
      <c r="H23" s="892"/>
      <c r="I23" s="892">
        <v>40</v>
      </c>
      <c r="J23" s="892"/>
      <c r="K23" s="264">
        <v>13</v>
      </c>
      <c r="L23" s="892">
        <v>903</v>
      </c>
      <c r="M23" s="892"/>
      <c r="N23" s="893">
        <v>242</v>
      </c>
      <c r="O23" s="894"/>
    </row>
    <row r="24" spans="1:16" ht="34.5" customHeight="1">
      <c r="A24" s="522"/>
      <c r="B24" s="519" t="s">
        <v>401</v>
      </c>
      <c r="C24" s="523"/>
      <c r="D24" s="524">
        <v>255</v>
      </c>
      <c r="E24" s="895">
        <v>26</v>
      </c>
      <c r="F24" s="896"/>
      <c r="G24" s="895">
        <v>111</v>
      </c>
      <c r="H24" s="896"/>
      <c r="I24" s="895">
        <f>66+4</f>
        <v>70</v>
      </c>
      <c r="J24" s="896"/>
      <c r="K24" s="524">
        <v>23</v>
      </c>
      <c r="L24" s="897">
        <f>814+263</f>
        <v>1077</v>
      </c>
      <c r="M24" s="898"/>
      <c r="N24" s="897">
        <f>167+72</f>
        <v>239</v>
      </c>
      <c r="O24" s="899"/>
    </row>
    <row r="25" spans="1:16" ht="34.5" customHeight="1">
      <c r="A25" s="514"/>
      <c r="B25" s="525" t="s">
        <v>402</v>
      </c>
      <c r="C25" s="526"/>
      <c r="D25" s="527">
        <v>3609</v>
      </c>
      <c r="E25" s="900">
        <v>858</v>
      </c>
      <c r="F25" s="900"/>
      <c r="G25" s="900">
        <v>2171</v>
      </c>
      <c r="H25" s="900"/>
      <c r="I25" s="900">
        <v>754</v>
      </c>
      <c r="J25" s="900"/>
      <c r="K25" s="527">
        <v>434</v>
      </c>
      <c r="L25" s="901">
        <v>14732</v>
      </c>
      <c r="M25" s="901"/>
      <c r="N25" s="902">
        <v>4145</v>
      </c>
      <c r="O25" s="903"/>
      <c r="P25" s="528"/>
    </row>
    <row r="26" spans="1:16" ht="18" customHeight="1">
      <c r="B26" s="499" t="s">
        <v>335</v>
      </c>
      <c r="C26" s="529"/>
      <c r="J26" s="192"/>
      <c r="O26" s="192" t="s">
        <v>363</v>
      </c>
    </row>
  </sheetData>
  <mergeCells count="78">
    <mergeCell ref="E23:F23"/>
    <mergeCell ref="G23:H23"/>
    <mergeCell ref="I23:J23"/>
    <mergeCell ref="L23:M23"/>
    <mergeCell ref="N23:O23"/>
    <mergeCell ref="E25:F25"/>
    <mergeCell ref="G25:H25"/>
    <mergeCell ref="I25:J25"/>
    <mergeCell ref="L25:M25"/>
    <mergeCell ref="N25:O25"/>
    <mergeCell ref="E21:F21"/>
    <mergeCell ref="G21:H21"/>
    <mergeCell ref="I21:J21"/>
    <mergeCell ref="L21:M21"/>
    <mergeCell ref="N21:O21"/>
    <mergeCell ref="E24:F24"/>
    <mergeCell ref="G24:H24"/>
    <mergeCell ref="I24:J24"/>
    <mergeCell ref="L24:M24"/>
    <mergeCell ref="N24:O24"/>
    <mergeCell ref="E22:F22"/>
    <mergeCell ref="G22:H22"/>
    <mergeCell ref="I22:J22"/>
    <mergeCell ref="L22:M22"/>
    <mergeCell ref="N22:O22"/>
    <mergeCell ref="N20:O20"/>
    <mergeCell ref="L18:M19"/>
    <mergeCell ref="D18:D19"/>
    <mergeCell ref="E18:F19"/>
    <mergeCell ref="G18:H19"/>
    <mergeCell ref="I18:J19"/>
    <mergeCell ref="K18:K19"/>
    <mergeCell ref="N18:O19"/>
    <mergeCell ref="E20:F20"/>
    <mergeCell ref="G20:H20"/>
    <mergeCell ref="I20:J20"/>
    <mergeCell ref="L20:M20"/>
    <mergeCell ref="D10:F10"/>
    <mergeCell ref="G10:I10"/>
    <mergeCell ref="J10:K10"/>
    <mergeCell ref="L10:N10"/>
    <mergeCell ref="D11:F11"/>
    <mergeCell ref="G11:I11"/>
    <mergeCell ref="J11:K11"/>
    <mergeCell ref="L11:N11"/>
    <mergeCell ref="D8:F8"/>
    <mergeCell ref="G8:I8"/>
    <mergeCell ref="J8:K8"/>
    <mergeCell ref="L8:N8"/>
    <mergeCell ref="D9:F9"/>
    <mergeCell ref="G9:I9"/>
    <mergeCell ref="J9:K9"/>
    <mergeCell ref="L9:N9"/>
    <mergeCell ref="D6:F6"/>
    <mergeCell ref="G6:I6"/>
    <mergeCell ref="J6:K6"/>
    <mergeCell ref="L6:N6"/>
    <mergeCell ref="D7:F7"/>
    <mergeCell ref="G7:I7"/>
    <mergeCell ref="J7:K7"/>
    <mergeCell ref="L7:N7"/>
    <mergeCell ref="D5:F5"/>
    <mergeCell ref="G5:I5"/>
    <mergeCell ref="J5:K5"/>
    <mergeCell ref="L5:N5"/>
    <mergeCell ref="K2:N2"/>
    <mergeCell ref="D3:F4"/>
    <mergeCell ref="G3:I4"/>
    <mergeCell ref="J3:K4"/>
    <mergeCell ref="L3:N4"/>
    <mergeCell ref="S10:U10"/>
    <mergeCell ref="V10:X10"/>
    <mergeCell ref="Y10:Z10"/>
    <mergeCell ref="AA10:AC10"/>
    <mergeCell ref="S9:U9"/>
    <mergeCell ref="V9:X9"/>
    <mergeCell ref="Y9:Z9"/>
    <mergeCell ref="AA9:AC9"/>
  </mergeCells>
  <phoneticPr fontId="8"/>
  <printOptions gridLinesSet="0"/>
  <pageMargins left="0.59055118110236227" right="0.59055118110236227" top="0.59055118110236227" bottom="0.59055118110236227" header="0.31496062992125984" footer="0.31496062992125984"/>
  <pageSetup paperSize="9" firstPageNumber="135" orientation="portrait" useFirstPageNumber="1" horizontalDpi="1200" verticalDpi="1200" r:id="rId1"/>
  <headerFooter alignWithMargins="0">
    <oddHeader>&amp;R&amp;10保健衛生</oddHeader>
    <oddFooter>&amp;C&amp;"ＭＳ 明朝,標準"－&amp;P－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view="pageBreakPreview" zoomScaleNormal="100" zoomScaleSheetLayoutView="100" workbookViewId="0">
      <selection activeCell="F29" sqref="F29"/>
    </sheetView>
  </sheetViews>
  <sheetFormatPr defaultRowHeight="14.25"/>
  <cols>
    <col min="1" max="2" width="4.5" style="267" customWidth="1"/>
    <col min="3" max="3" width="3.5" style="267" customWidth="1"/>
    <col min="4" max="4" width="9.125" style="267" customWidth="1"/>
    <col min="5" max="5" width="8.625" style="267" customWidth="1"/>
    <col min="6" max="11" width="7.625" style="267" customWidth="1"/>
    <col min="12" max="16384" width="9" style="267"/>
  </cols>
  <sheetData>
    <row r="1" spans="1:12">
      <c r="A1" s="267" t="s">
        <v>666</v>
      </c>
    </row>
    <row r="2" spans="1:12">
      <c r="K2" s="268" t="s">
        <v>403</v>
      </c>
    </row>
    <row r="3" spans="1:12" ht="3" customHeight="1"/>
    <row r="4" spans="1:12" ht="42.95" customHeight="1">
      <c r="A4" s="594" t="s">
        <v>131</v>
      </c>
      <c r="B4" s="595"/>
      <c r="C4" s="595"/>
      <c r="D4" s="595"/>
      <c r="E4" s="595"/>
      <c r="F4" s="596" t="s">
        <v>404</v>
      </c>
      <c r="G4" s="596" t="s">
        <v>152</v>
      </c>
      <c r="H4" s="596" t="s">
        <v>405</v>
      </c>
      <c r="I4" s="597" t="s">
        <v>406</v>
      </c>
      <c r="J4" s="596" t="s">
        <v>367</v>
      </c>
      <c r="K4" s="587" t="s">
        <v>407</v>
      </c>
      <c r="L4" s="275"/>
    </row>
    <row r="5" spans="1:12" ht="42.95" customHeight="1">
      <c r="A5" s="589" t="s">
        <v>130</v>
      </c>
      <c r="B5" s="590"/>
      <c r="C5" s="590"/>
      <c r="D5" s="590"/>
      <c r="E5" s="590"/>
      <c r="F5" s="585"/>
      <c r="G5" s="585"/>
      <c r="H5" s="585"/>
      <c r="I5" s="598"/>
      <c r="J5" s="585"/>
      <c r="K5" s="588"/>
      <c r="L5" s="275"/>
    </row>
    <row r="6" spans="1:12" ht="42.95" customHeight="1">
      <c r="A6" s="591" t="s">
        <v>129</v>
      </c>
      <c r="B6" s="592"/>
      <c r="C6" s="592"/>
      <c r="D6" s="592"/>
      <c r="E6" s="592"/>
      <c r="F6" s="243">
        <v>5723</v>
      </c>
      <c r="G6" s="244">
        <v>5770</v>
      </c>
      <c r="H6" s="246">
        <v>5758</v>
      </c>
      <c r="I6" s="269">
        <v>5585</v>
      </c>
      <c r="J6" s="269">
        <v>5438</v>
      </c>
      <c r="K6" s="557">
        <v>5289</v>
      </c>
    </row>
    <row r="7" spans="1:12" ht="42.95" customHeight="1">
      <c r="A7" s="591" t="s">
        <v>133</v>
      </c>
      <c r="B7" s="592"/>
      <c r="C7" s="592"/>
      <c r="D7" s="592"/>
      <c r="E7" s="592"/>
      <c r="F7" s="243" t="s">
        <v>627</v>
      </c>
      <c r="G7" s="243" t="s">
        <v>628</v>
      </c>
      <c r="H7" s="247" t="s">
        <v>629</v>
      </c>
      <c r="I7" s="270" t="s">
        <v>408</v>
      </c>
      <c r="J7" s="243" t="s">
        <v>409</v>
      </c>
      <c r="K7" s="558" t="s">
        <v>410</v>
      </c>
    </row>
    <row r="8" spans="1:12" ht="42.95" customHeight="1">
      <c r="A8" s="593" t="s">
        <v>107</v>
      </c>
      <c r="B8" s="585" t="s">
        <v>108</v>
      </c>
      <c r="C8" s="584" t="s">
        <v>411</v>
      </c>
      <c r="D8" s="584"/>
      <c r="E8" s="254" t="s">
        <v>119</v>
      </c>
      <c r="F8" s="243" t="s">
        <v>630</v>
      </c>
      <c r="G8" s="243" t="s">
        <v>631</v>
      </c>
      <c r="H8" s="247" t="s">
        <v>632</v>
      </c>
      <c r="I8" s="243" t="s">
        <v>412</v>
      </c>
      <c r="J8" s="243" t="s">
        <v>413</v>
      </c>
      <c r="K8" s="558" t="s">
        <v>414</v>
      </c>
    </row>
    <row r="9" spans="1:12" ht="42.95" customHeight="1">
      <c r="A9" s="593"/>
      <c r="B9" s="585"/>
      <c r="C9" s="584" t="s">
        <v>110</v>
      </c>
      <c r="D9" s="584"/>
      <c r="E9" s="251" t="s">
        <v>120</v>
      </c>
      <c r="F9" s="243" t="s">
        <v>633</v>
      </c>
      <c r="G9" s="243" t="s">
        <v>634</v>
      </c>
      <c r="H9" s="247" t="s">
        <v>635</v>
      </c>
      <c r="I9" s="243" t="s">
        <v>415</v>
      </c>
      <c r="J9" s="243" t="s">
        <v>416</v>
      </c>
      <c r="K9" s="558" t="s">
        <v>417</v>
      </c>
    </row>
    <row r="10" spans="1:12" ht="42.95" customHeight="1">
      <c r="A10" s="593"/>
      <c r="B10" s="585"/>
      <c r="C10" s="584" t="s">
        <v>111</v>
      </c>
      <c r="D10" s="584"/>
      <c r="E10" s="254" t="s">
        <v>121</v>
      </c>
      <c r="F10" s="243" t="s">
        <v>636</v>
      </c>
      <c r="G10" s="243" t="s">
        <v>637</v>
      </c>
      <c r="H10" s="247" t="s">
        <v>638</v>
      </c>
      <c r="I10" s="243" t="s">
        <v>418</v>
      </c>
      <c r="J10" s="243" t="s">
        <v>419</v>
      </c>
      <c r="K10" s="558" t="s">
        <v>420</v>
      </c>
    </row>
    <row r="11" spans="1:12" ht="42.95" customHeight="1">
      <c r="A11" s="593"/>
      <c r="B11" s="585"/>
      <c r="C11" s="582" t="s">
        <v>421</v>
      </c>
      <c r="D11" s="581"/>
      <c r="E11" s="254" t="s">
        <v>122</v>
      </c>
      <c r="F11" s="243" t="s">
        <v>639</v>
      </c>
      <c r="G11" s="243" t="s">
        <v>640</v>
      </c>
      <c r="H11" s="247" t="s">
        <v>641</v>
      </c>
      <c r="I11" s="243" t="s">
        <v>422</v>
      </c>
      <c r="J11" s="243" t="s">
        <v>423</v>
      </c>
      <c r="K11" s="558" t="s">
        <v>424</v>
      </c>
    </row>
    <row r="12" spans="1:12" ht="42.95" customHeight="1">
      <c r="A12" s="593"/>
      <c r="B12" s="585"/>
      <c r="C12" s="584" t="s">
        <v>425</v>
      </c>
      <c r="D12" s="584"/>
      <c r="E12" s="254" t="s">
        <v>123</v>
      </c>
      <c r="F12" s="243" t="s">
        <v>642</v>
      </c>
      <c r="G12" s="243" t="s">
        <v>643</v>
      </c>
      <c r="H12" s="247" t="s">
        <v>644</v>
      </c>
      <c r="I12" s="243" t="s">
        <v>426</v>
      </c>
      <c r="J12" s="243" t="s">
        <v>427</v>
      </c>
      <c r="K12" s="558" t="s">
        <v>428</v>
      </c>
    </row>
    <row r="13" spans="1:12" ht="42.95" customHeight="1">
      <c r="A13" s="593"/>
      <c r="B13" s="585" t="s">
        <v>109</v>
      </c>
      <c r="C13" s="584" t="s">
        <v>112</v>
      </c>
      <c r="D13" s="584"/>
      <c r="E13" s="254" t="s">
        <v>185</v>
      </c>
      <c r="F13" s="243" t="s">
        <v>645</v>
      </c>
      <c r="G13" s="243" t="s">
        <v>646</v>
      </c>
      <c r="H13" s="247" t="s">
        <v>647</v>
      </c>
      <c r="I13" s="243" t="s">
        <v>429</v>
      </c>
      <c r="J13" s="243" t="s">
        <v>430</v>
      </c>
      <c r="K13" s="558" t="s">
        <v>431</v>
      </c>
    </row>
    <row r="14" spans="1:12" ht="42.95" customHeight="1">
      <c r="A14" s="593"/>
      <c r="B14" s="585"/>
      <c r="C14" s="585" t="s">
        <v>113</v>
      </c>
      <c r="D14" s="254" t="s">
        <v>114</v>
      </c>
      <c r="E14" s="254" t="s">
        <v>124</v>
      </c>
      <c r="F14" s="243" t="s">
        <v>648</v>
      </c>
      <c r="G14" s="243" t="s">
        <v>649</v>
      </c>
      <c r="H14" s="247" t="s">
        <v>650</v>
      </c>
      <c r="I14" s="243" t="s">
        <v>432</v>
      </c>
      <c r="J14" s="243" t="s">
        <v>433</v>
      </c>
      <c r="K14" s="558" t="s">
        <v>434</v>
      </c>
    </row>
    <row r="15" spans="1:12" ht="42.95" customHeight="1">
      <c r="A15" s="593"/>
      <c r="B15" s="585"/>
      <c r="C15" s="585"/>
      <c r="D15" s="254" t="s">
        <v>115</v>
      </c>
      <c r="E15" s="254" t="s">
        <v>125</v>
      </c>
      <c r="F15" s="243" t="s">
        <v>651</v>
      </c>
      <c r="G15" s="243" t="s">
        <v>652</v>
      </c>
      <c r="H15" s="247" t="s">
        <v>653</v>
      </c>
      <c r="I15" s="243" t="s">
        <v>435</v>
      </c>
      <c r="J15" s="243" t="s">
        <v>436</v>
      </c>
      <c r="K15" s="558" t="s">
        <v>437</v>
      </c>
    </row>
    <row r="16" spans="1:12" ht="42.95" customHeight="1">
      <c r="A16" s="593"/>
      <c r="B16" s="586" t="s">
        <v>143</v>
      </c>
      <c r="C16" s="584" t="s">
        <v>116</v>
      </c>
      <c r="D16" s="584"/>
      <c r="E16" s="254" t="s">
        <v>126</v>
      </c>
      <c r="F16" s="243" t="s">
        <v>654</v>
      </c>
      <c r="G16" s="243" t="s">
        <v>655</v>
      </c>
      <c r="H16" s="247" t="s">
        <v>656</v>
      </c>
      <c r="I16" s="243" t="s">
        <v>438</v>
      </c>
      <c r="J16" s="243" t="s">
        <v>439</v>
      </c>
      <c r="K16" s="558" t="s">
        <v>440</v>
      </c>
    </row>
    <row r="17" spans="1:12" ht="42.95" customHeight="1">
      <c r="A17" s="593"/>
      <c r="B17" s="585"/>
      <c r="C17" s="584" t="s">
        <v>441</v>
      </c>
      <c r="D17" s="584"/>
      <c r="E17" s="271" t="s">
        <v>442</v>
      </c>
      <c r="F17" s="243" t="s">
        <v>657</v>
      </c>
      <c r="G17" s="243" t="s">
        <v>658</v>
      </c>
      <c r="H17" s="247" t="s">
        <v>659</v>
      </c>
      <c r="I17" s="243" t="s">
        <v>443</v>
      </c>
      <c r="J17" s="243" t="s">
        <v>444</v>
      </c>
      <c r="K17" s="558" t="s">
        <v>445</v>
      </c>
    </row>
    <row r="18" spans="1:12" ht="42.95" customHeight="1">
      <c r="A18" s="580" t="s">
        <v>142</v>
      </c>
      <c r="B18" s="581"/>
      <c r="C18" s="582" t="s">
        <v>446</v>
      </c>
      <c r="D18" s="581"/>
      <c r="E18" s="254" t="s">
        <v>127</v>
      </c>
      <c r="F18" s="243" t="s">
        <v>660</v>
      </c>
      <c r="G18" s="243" t="s">
        <v>661</v>
      </c>
      <c r="H18" s="247" t="s">
        <v>662</v>
      </c>
      <c r="I18" s="243" t="s">
        <v>447</v>
      </c>
      <c r="J18" s="243" t="s">
        <v>448</v>
      </c>
      <c r="K18" s="558" t="s">
        <v>449</v>
      </c>
    </row>
    <row r="19" spans="1:12" ht="42.95" customHeight="1">
      <c r="A19" s="272" t="s">
        <v>117</v>
      </c>
      <c r="B19" s="273" t="s">
        <v>118</v>
      </c>
      <c r="C19" s="583" t="s">
        <v>450</v>
      </c>
      <c r="D19" s="583"/>
      <c r="E19" s="253" t="s">
        <v>128</v>
      </c>
      <c r="F19" s="245" t="s">
        <v>663</v>
      </c>
      <c r="G19" s="245" t="s">
        <v>664</v>
      </c>
      <c r="H19" s="248" t="s">
        <v>665</v>
      </c>
      <c r="I19" s="245" t="s">
        <v>451</v>
      </c>
      <c r="J19" s="245" t="s">
        <v>452</v>
      </c>
      <c r="K19" s="559" t="s">
        <v>453</v>
      </c>
    </row>
    <row r="20" spans="1:12">
      <c r="A20" s="274" t="s">
        <v>454</v>
      </c>
      <c r="J20" s="22" t="s">
        <v>455</v>
      </c>
      <c r="L20" s="275"/>
    </row>
    <row r="21" spans="1:12">
      <c r="A21" s="276" t="s">
        <v>456</v>
      </c>
      <c r="F21" s="276"/>
    </row>
    <row r="22" spans="1:12">
      <c r="A22" s="274" t="s">
        <v>457</v>
      </c>
    </row>
  </sheetData>
  <mergeCells count="26">
    <mergeCell ref="K4:K5"/>
    <mergeCell ref="A5:E5"/>
    <mergeCell ref="A6:E6"/>
    <mergeCell ref="A7:E7"/>
    <mergeCell ref="A8:A17"/>
    <mergeCell ref="B8:B12"/>
    <mergeCell ref="C8:D8"/>
    <mergeCell ref="C9:D9"/>
    <mergeCell ref="C10:D10"/>
    <mergeCell ref="C11:D11"/>
    <mergeCell ref="A4:E4"/>
    <mergeCell ref="F4:F5"/>
    <mergeCell ref="G4:G5"/>
    <mergeCell ref="H4:H5"/>
    <mergeCell ref="I4:I5"/>
    <mergeCell ref="J4:J5"/>
    <mergeCell ref="A18:B18"/>
    <mergeCell ref="C18:D18"/>
    <mergeCell ref="C19:D19"/>
    <mergeCell ref="C12:D12"/>
    <mergeCell ref="B13:B15"/>
    <mergeCell ref="C13:D13"/>
    <mergeCell ref="C14:C15"/>
    <mergeCell ref="B16:B17"/>
    <mergeCell ref="C16:D16"/>
    <mergeCell ref="C17:D17"/>
  </mergeCells>
  <phoneticPr fontId="8"/>
  <printOptions horizontalCentered="1"/>
  <pageMargins left="0.59055118110236227" right="0.59055118110236227" top="0.98425196850393704" bottom="0.98425196850393704" header="0.51181102362204722" footer="0.51181102362204722"/>
  <pageSetup paperSize="9" scale="97" firstPageNumber="118" orientation="portrait" useFirstPageNumber="1" r:id="rId1"/>
  <headerFooter alignWithMargins="0">
    <oddHeader>&amp;L&amp;10保健衛生</oddHeader>
    <oddFooter>&amp;C－&amp;P－</oddFooter>
  </headerFooter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view="pageBreakPreview" topLeftCell="A13" zoomScaleNormal="100" zoomScaleSheetLayoutView="100" workbookViewId="0">
      <selection activeCell="F29" sqref="F29"/>
    </sheetView>
  </sheetViews>
  <sheetFormatPr defaultRowHeight="13.5"/>
  <cols>
    <col min="1" max="1" width="1.25" style="18" customWidth="1"/>
    <col min="2" max="2" width="10.625" style="18" customWidth="1"/>
    <col min="3" max="3" width="1.25" style="18" customWidth="1"/>
    <col min="4" max="12" width="7.625" style="18" customWidth="1"/>
    <col min="13" max="14" width="8.5" style="18" customWidth="1"/>
    <col min="15" max="15" width="9" style="18"/>
    <col min="16" max="16" width="4.125" style="18" customWidth="1"/>
    <col min="17" max="17" width="3" style="18" customWidth="1"/>
    <col min="18" max="18" width="9.125" style="18" customWidth="1"/>
    <col min="19" max="19" width="11.625" style="18" customWidth="1"/>
    <col min="20" max="20" width="7.125" style="18" customWidth="1"/>
    <col min="21" max="21" width="8.125" style="18" customWidth="1"/>
    <col min="22" max="22" width="10" style="18" customWidth="1"/>
    <col min="23" max="16384" width="9" style="18"/>
  </cols>
  <sheetData>
    <row r="1" spans="1:21" ht="27" customHeight="1">
      <c r="A1" s="277" t="s">
        <v>144</v>
      </c>
      <c r="L1" s="278" t="s">
        <v>497</v>
      </c>
    </row>
    <row r="2" spans="1:21" ht="7.5" customHeight="1"/>
    <row r="3" spans="1:21" ht="32.1" customHeight="1">
      <c r="A3" s="279"/>
      <c r="B3" s="280" t="s">
        <v>34</v>
      </c>
      <c r="C3" s="281"/>
      <c r="D3" s="603" t="s">
        <v>498</v>
      </c>
      <c r="E3" s="604"/>
      <c r="F3" s="604"/>
      <c r="G3" s="603" t="s">
        <v>499</v>
      </c>
      <c r="H3" s="604"/>
      <c r="I3" s="604"/>
      <c r="J3" s="603" t="s">
        <v>500</v>
      </c>
      <c r="K3" s="604"/>
      <c r="L3" s="605"/>
    </row>
    <row r="4" spans="1:21" ht="18" customHeight="1">
      <c r="A4" s="282"/>
      <c r="B4" s="283"/>
      <c r="C4" s="284"/>
      <c r="D4" s="606" t="s">
        <v>17</v>
      </c>
      <c r="E4" s="606" t="s">
        <v>18</v>
      </c>
      <c r="F4" s="606" t="s">
        <v>19</v>
      </c>
      <c r="G4" s="606" t="s">
        <v>17</v>
      </c>
      <c r="H4" s="606" t="s">
        <v>18</v>
      </c>
      <c r="I4" s="606" t="s">
        <v>19</v>
      </c>
      <c r="J4" s="599" t="s">
        <v>17</v>
      </c>
      <c r="K4" s="599" t="s">
        <v>18</v>
      </c>
      <c r="L4" s="601" t="s">
        <v>19</v>
      </c>
    </row>
    <row r="5" spans="1:21" ht="18" customHeight="1">
      <c r="A5" s="285"/>
      <c r="B5" s="286" t="s">
        <v>171</v>
      </c>
      <c r="C5" s="287"/>
      <c r="D5" s="600"/>
      <c r="E5" s="600"/>
      <c r="F5" s="600"/>
      <c r="G5" s="600"/>
      <c r="H5" s="600"/>
      <c r="I5" s="600"/>
      <c r="J5" s="600"/>
      <c r="K5" s="600"/>
      <c r="L5" s="602"/>
      <c r="M5" s="283"/>
      <c r="U5" s="19"/>
    </row>
    <row r="6" spans="1:21" ht="32.1" customHeight="1">
      <c r="A6" s="288"/>
      <c r="B6" s="289" t="s">
        <v>0</v>
      </c>
      <c r="C6" s="290"/>
      <c r="D6" s="291">
        <f>362-1</f>
        <v>361</v>
      </c>
      <c r="E6" s="292">
        <v>189</v>
      </c>
      <c r="F6" s="293">
        <f>E6/D6</f>
        <v>0.52354570637119113</v>
      </c>
      <c r="G6" s="291">
        <v>353</v>
      </c>
      <c r="H6" s="292">
        <v>159</v>
      </c>
      <c r="I6" s="293">
        <f>H6/G6</f>
        <v>0.45042492917847027</v>
      </c>
      <c r="J6" s="291">
        <v>342</v>
      </c>
      <c r="K6" s="292">
        <v>148</v>
      </c>
      <c r="L6" s="294">
        <f>K6/J6</f>
        <v>0.43274853801169588</v>
      </c>
      <c r="M6" s="283"/>
      <c r="N6" s="283"/>
      <c r="O6" s="283"/>
      <c r="P6" s="283"/>
      <c r="Q6" s="283"/>
      <c r="R6" s="283"/>
      <c r="S6" s="283"/>
      <c r="T6" s="283"/>
      <c r="U6" s="283"/>
    </row>
    <row r="7" spans="1:21" ht="32.1" customHeight="1">
      <c r="A7" s="288"/>
      <c r="B7" s="289" t="s">
        <v>1</v>
      </c>
      <c r="C7" s="290"/>
      <c r="D7" s="291">
        <f>227-1</f>
        <v>226</v>
      </c>
      <c r="E7" s="292">
        <v>107</v>
      </c>
      <c r="F7" s="293">
        <f t="shared" ref="F7:F25" si="0">E7/D7</f>
        <v>0.47345132743362833</v>
      </c>
      <c r="G7" s="291">
        <v>224</v>
      </c>
      <c r="H7" s="292">
        <v>87</v>
      </c>
      <c r="I7" s="293">
        <f t="shared" ref="I7:I25" si="1">H7/G7</f>
        <v>0.38839285714285715</v>
      </c>
      <c r="J7" s="291">
        <v>216</v>
      </c>
      <c r="K7" s="292">
        <v>76</v>
      </c>
      <c r="L7" s="294">
        <f t="shared" ref="L7:L25" si="2">K7/J7</f>
        <v>0.35185185185185186</v>
      </c>
      <c r="M7" s="295"/>
    </row>
    <row r="8" spans="1:21" ht="32.1" customHeight="1">
      <c r="A8" s="288"/>
      <c r="B8" s="289" t="s">
        <v>2</v>
      </c>
      <c r="C8" s="290"/>
      <c r="D8" s="296">
        <f>172-1</f>
        <v>171</v>
      </c>
      <c r="E8" s="292">
        <v>98</v>
      </c>
      <c r="F8" s="293">
        <f t="shared" si="0"/>
        <v>0.57309941520467833</v>
      </c>
      <c r="G8" s="291">
        <v>166</v>
      </c>
      <c r="H8" s="292">
        <v>94</v>
      </c>
      <c r="I8" s="293">
        <f t="shared" si="1"/>
        <v>0.5662650602409639</v>
      </c>
      <c r="J8" s="291">
        <v>150</v>
      </c>
      <c r="K8" s="292">
        <v>84</v>
      </c>
      <c r="L8" s="294">
        <f t="shared" si="2"/>
        <v>0.56000000000000005</v>
      </c>
      <c r="M8" s="295"/>
    </row>
    <row r="9" spans="1:21" ht="32.1" customHeight="1">
      <c r="A9" s="288"/>
      <c r="B9" s="289" t="s">
        <v>3</v>
      </c>
      <c r="C9" s="290"/>
      <c r="D9" s="296">
        <f>306-1</f>
        <v>305</v>
      </c>
      <c r="E9" s="292">
        <v>146</v>
      </c>
      <c r="F9" s="293">
        <f t="shared" si="0"/>
        <v>0.47868852459016392</v>
      </c>
      <c r="G9" s="291">
        <v>297</v>
      </c>
      <c r="H9" s="292">
        <v>117</v>
      </c>
      <c r="I9" s="293">
        <f t="shared" si="1"/>
        <v>0.39393939393939392</v>
      </c>
      <c r="J9" s="291">
        <v>302</v>
      </c>
      <c r="K9" s="292">
        <v>115</v>
      </c>
      <c r="L9" s="294">
        <f t="shared" si="2"/>
        <v>0.38079470198675497</v>
      </c>
      <c r="M9" s="295"/>
    </row>
    <row r="10" spans="1:21" ht="32.1" customHeight="1">
      <c r="A10" s="288"/>
      <c r="B10" s="289" t="s">
        <v>4</v>
      </c>
      <c r="C10" s="290"/>
      <c r="D10" s="296">
        <f>929-1</f>
        <v>928</v>
      </c>
      <c r="E10" s="292">
        <v>417</v>
      </c>
      <c r="F10" s="293">
        <f t="shared" si="0"/>
        <v>0.44935344827586204</v>
      </c>
      <c r="G10" s="291">
        <v>910</v>
      </c>
      <c r="H10" s="292">
        <v>390</v>
      </c>
      <c r="I10" s="293">
        <f t="shared" si="1"/>
        <v>0.42857142857142855</v>
      </c>
      <c r="J10" s="291">
        <v>886</v>
      </c>
      <c r="K10" s="292">
        <v>368</v>
      </c>
      <c r="L10" s="294">
        <f t="shared" si="2"/>
        <v>0.41534988713318283</v>
      </c>
      <c r="M10" s="295"/>
    </row>
    <row r="11" spans="1:21" ht="32.1" customHeight="1">
      <c r="A11" s="288"/>
      <c r="B11" s="289" t="s">
        <v>5</v>
      </c>
      <c r="C11" s="290"/>
      <c r="D11" s="296">
        <f>778-1</f>
        <v>777</v>
      </c>
      <c r="E11" s="292">
        <v>365</v>
      </c>
      <c r="F11" s="293">
        <f t="shared" si="0"/>
        <v>0.46975546975546978</v>
      </c>
      <c r="G11" s="291">
        <v>765</v>
      </c>
      <c r="H11" s="292">
        <v>332</v>
      </c>
      <c r="I11" s="293">
        <f t="shared" si="1"/>
        <v>0.43398692810457518</v>
      </c>
      <c r="J11" s="291">
        <v>747</v>
      </c>
      <c r="K11" s="292">
        <v>325</v>
      </c>
      <c r="L11" s="294">
        <f t="shared" si="2"/>
        <v>0.43507362784471221</v>
      </c>
      <c r="M11" s="295"/>
    </row>
    <row r="12" spans="1:21" ht="32.1" customHeight="1">
      <c r="A12" s="288"/>
      <c r="B12" s="289" t="s">
        <v>6</v>
      </c>
      <c r="C12" s="290"/>
      <c r="D12" s="296">
        <f>187-1</f>
        <v>186</v>
      </c>
      <c r="E12" s="292">
        <v>80</v>
      </c>
      <c r="F12" s="293">
        <f t="shared" si="0"/>
        <v>0.43010752688172044</v>
      </c>
      <c r="G12" s="291">
        <v>184</v>
      </c>
      <c r="H12" s="292">
        <v>65</v>
      </c>
      <c r="I12" s="293">
        <f t="shared" si="1"/>
        <v>0.35326086956521741</v>
      </c>
      <c r="J12" s="291">
        <v>182</v>
      </c>
      <c r="K12" s="292">
        <v>61</v>
      </c>
      <c r="L12" s="294">
        <f t="shared" si="2"/>
        <v>0.33516483516483514</v>
      </c>
      <c r="M12" s="295"/>
    </row>
    <row r="13" spans="1:21" ht="32.1" customHeight="1">
      <c r="A13" s="288"/>
      <c r="B13" s="289" t="s">
        <v>7</v>
      </c>
      <c r="C13" s="290"/>
      <c r="D13" s="296">
        <f>252-1</f>
        <v>251</v>
      </c>
      <c r="E13" s="297">
        <v>133</v>
      </c>
      <c r="F13" s="293">
        <f t="shared" si="0"/>
        <v>0.52988047808764938</v>
      </c>
      <c r="G13" s="291">
        <v>244</v>
      </c>
      <c r="H13" s="292">
        <v>120</v>
      </c>
      <c r="I13" s="293">
        <f t="shared" si="1"/>
        <v>0.49180327868852458</v>
      </c>
      <c r="J13" s="291">
        <v>241</v>
      </c>
      <c r="K13" s="292">
        <v>112</v>
      </c>
      <c r="L13" s="294">
        <f t="shared" si="2"/>
        <v>0.46473029045643155</v>
      </c>
      <c r="M13" s="295"/>
    </row>
    <row r="14" spans="1:21" ht="32.1" customHeight="1">
      <c r="A14" s="288"/>
      <c r="B14" s="289" t="s">
        <v>8</v>
      </c>
      <c r="C14" s="290"/>
      <c r="D14" s="296">
        <f>260-1</f>
        <v>259</v>
      </c>
      <c r="E14" s="292">
        <v>123</v>
      </c>
      <c r="F14" s="293">
        <f t="shared" si="0"/>
        <v>0.4749034749034749</v>
      </c>
      <c r="G14" s="291">
        <v>250</v>
      </c>
      <c r="H14" s="292">
        <v>106</v>
      </c>
      <c r="I14" s="293">
        <f t="shared" si="1"/>
        <v>0.42399999999999999</v>
      </c>
      <c r="J14" s="291">
        <v>242</v>
      </c>
      <c r="K14" s="292">
        <v>87</v>
      </c>
      <c r="L14" s="294">
        <f t="shared" si="2"/>
        <v>0.35950413223140498</v>
      </c>
      <c r="M14" s="295"/>
    </row>
    <row r="15" spans="1:21" ht="32.1" customHeight="1">
      <c r="A15" s="288"/>
      <c r="B15" s="289" t="s">
        <v>9</v>
      </c>
      <c r="C15" s="290"/>
      <c r="D15" s="296">
        <f>1208-1</f>
        <v>1207</v>
      </c>
      <c r="E15" s="292">
        <v>505</v>
      </c>
      <c r="F15" s="293">
        <f t="shared" si="0"/>
        <v>0.41839270919635457</v>
      </c>
      <c r="G15" s="291">
        <v>1196</v>
      </c>
      <c r="H15" s="292">
        <v>483</v>
      </c>
      <c r="I15" s="293">
        <f t="shared" si="1"/>
        <v>0.40384615384615385</v>
      </c>
      <c r="J15" s="291">
        <v>1156</v>
      </c>
      <c r="K15" s="292">
        <v>449</v>
      </c>
      <c r="L15" s="294">
        <f t="shared" si="2"/>
        <v>0.38840830449826991</v>
      </c>
      <c r="M15" s="295"/>
    </row>
    <row r="16" spans="1:21" ht="32.1" customHeight="1">
      <c r="A16" s="288"/>
      <c r="B16" s="289" t="s">
        <v>10</v>
      </c>
      <c r="C16" s="290"/>
      <c r="D16" s="296">
        <f>197-1</f>
        <v>196</v>
      </c>
      <c r="E16" s="292">
        <v>133</v>
      </c>
      <c r="F16" s="293">
        <f t="shared" si="0"/>
        <v>0.6785714285714286</v>
      </c>
      <c r="G16" s="291">
        <v>175</v>
      </c>
      <c r="H16" s="292">
        <v>105</v>
      </c>
      <c r="I16" s="293">
        <f t="shared" si="1"/>
        <v>0.6</v>
      </c>
      <c r="J16" s="291">
        <v>166</v>
      </c>
      <c r="K16" s="292">
        <v>93</v>
      </c>
      <c r="L16" s="294">
        <f t="shared" si="2"/>
        <v>0.56024096385542166</v>
      </c>
    </row>
    <row r="17" spans="1:21" ht="32.1" customHeight="1">
      <c r="A17" s="288"/>
      <c r="B17" s="289" t="s">
        <v>11</v>
      </c>
      <c r="C17" s="290"/>
      <c r="D17" s="296">
        <f>191-1</f>
        <v>190</v>
      </c>
      <c r="E17" s="292">
        <v>103</v>
      </c>
      <c r="F17" s="293">
        <f t="shared" si="0"/>
        <v>0.54210526315789476</v>
      </c>
      <c r="G17" s="291">
        <v>181</v>
      </c>
      <c r="H17" s="292">
        <v>90</v>
      </c>
      <c r="I17" s="293">
        <f t="shared" si="1"/>
        <v>0.49723756906077349</v>
      </c>
      <c r="J17" s="291">
        <v>177</v>
      </c>
      <c r="K17" s="292">
        <v>81</v>
      </c>
      <c r="L17" s="294">
        <f t="shared" si="2"/>
        <v>0.4576271186440678</v>
      </c>
      <c r="M17" s="19"/>
    </row>
    <row r="18" spans="1:21" ht="32.1" customHeight="1">
      <c r="A18" s="288"/>
      <c r="B18" s="289" t="s">
        <v>12</v>
      </c>
      <c r="C18" s="290"/>
      <c r="D18" s="291">
        <v>160</v>
      </c>
      <c r="E18" s="292">
        <v>92</v>
      </c>
      <c r="F18" s="293">
        <f t="shared" si="0"/>
        <v>0.57499999999999996</v>
      </c>
      <c r="G18" s="291">
        <v>159</v>
      </c>
      <c r="H18" s="292">
        <v>68</v>
      </c>
      <c r="I18" s="293">
        <f t="shared" si="1"/>
        <v>0.42767295597484278</v>
      </c>
      <c r="J18" s="291">
        <v>146</v>
      </c>
      <c r="K18" s="292">
        <v>67</v>
      </c>
      <c r="L18" s="294">
        <f t="shared" si="2"/>
        <v>0.4589041095890411</v>
      </c>
      <c r="M18" s="283"/>
      <c r="O18" s="298"/>
      <c r="U18" s="19"/>
    </row>
    <row r="19" spans="1:21" ht="32.1" customHeight="1">
      <c r="A19" s="288"/>
      <c r="B19" s="289" t="s">
        <v>13</v>
      </c>
      <c r="C19" s="290"/>
      <c r="D19" s="291">
        <v>94</v>
      </c>
      <c r="E19" s="292">
        <v>42</v>
      </c>
      <c r="F19" s="293">
        <f t="shared" si="0"/>
        <v>0.44680851063829785</v>
      </c>
      <c r="G19" s="291">
        <v>60</v>
      </c>
      <c r="H19" s="292">
        <v>25</v>
      </c>
      <c r="I19" s="293">
        <f t="shared" si="1"/>
        <v>0.41666666666666669</v>
      </c>
      <c r="J19" s="291">
        <v>65</v>
      </c>
      <c r="K19" s="292">
        <v>21</v>
      </c>
      <c r="L19" s="294">
        <f t="shared" si="2"/>
        <v>0.32307692307692309</v>
      </c>
      <c r="M19" s="283"/>
      <c r="N19" s="283"/>
      <c r="O19" s="283"/>
      <c r="P19" s="283"/>
      <c r="Q19" s="283"/>
      <c r="R19" s="283"/>
      <c r="S19" s="283"/>
      <c r="T19" s="283"/>
      <c r="U19" s="283"/>
    </row>
    <row r="20" spans="1:21" ht="32.1" customHeight="1">
      <c r="A20" s="288"/>
      <c r="B20" s="289" t="s">
        <v>14</v>
      </c>
      <c r="C20" s="290"/>
      <c r="D20" s="291">
        <v>101</v>
      </c>
      <c r="E20" s="292">
        <v>44</v>
      </c>
      <c r="F20" s="293">
        <f t="shared" si="0"/>
        <v>0.43564356435643564</v>
      </c>
      <c r="G20" s="291">
        <v>98</v>
      </c>
      <c r="H20" s="292">
        <v>47</v>
      </c>
      <c r="I20" s="293">
        <f t="shared" si="1"/>
        <v>0.47959183673469385</v>
      </c>
      <c r="J20" s="291">
        <v>99</v>
      </c>
      <c r="K20" s="292">
        <v>35</v>
      </c>
      <c r="L20" s="294">
        <f t="shared" si="2"/>
        <v>0.35353535353535354</v>
      </c>
      <c r="M20" s="299"/>
      <c r="N20" s="283"/>
      <c r="O20" s="283"/>
      <c r="P20" s="283"/>
      <c r="Q20" s="283"/>
      <c r="R20" s="283"/>
      <c r="S20" s="283"/>
      <c r="T20" s="283"/>
      <c r="U20" s="283"/>
    </row>
    <row r="21" spans="1:21" ht="32.1" customHeight="1">
      <c r="A21" s="288"/>
      <c r="B21" s="289" t="s">
        <v>96</v>
      </c>
      <c r="C21" s="290"/>
      <c r="D21" s="291">
        <v>46</v>
      </c>
      <c r="E21" s="292">
        <v>17</v>
      </c>
      <c r="F21" s="293">
        <f t="shared" si="0"/>
        <v>0.36956521739130432</v>
      </c>
      <c r="G21" s="291">
        <v>41</v>
      </c>
      <c r="H21" s="292">
        <v>16</v>
      </c>
      <c r="I21" s="293">
        <f t="shared" si="1"/>
        <v>0.3902439024390244</v>
      </c>
      <c r="J21" s="291">
        <v>33</v>
      </c>
      <c r="K21" s="292">
        <v>15</v>
      </c>
      <c r="L21" s="294">
        <f t="shared" si="2"/>
        <v>0.45454545454545453</v>
      </c>
      <c r="M21" s="299"/>
      <c r="N21" s="283"/>
      <c r="O21" s="283"/>
      <c r="P21" s="283"/>
      <c r="Q21" s="283"/>
      <c r="R21" s="283"/>
      <c r="S21" s="283"/>
      <c r="T21" s="283"/>
      <c r="U21" s="283"/>
    </row>
    <row r="22" spans="1:21" ht="32.1" customHeight="1">
      <c r="A22" s="288"/>
      <c r="B22" s="289" t="s">
        <v>15</v>
      </c>
      <c r="C22" s="290"/>
      <c r="D22" s="291">
        <v>80</v>
      </c>
      <c r="E22" s="292">
        <v>52</v>
      </c>
      <c r="F22" s="293">
        <f t="shared" si="0"/>
        <v>0.65</v>
      </c>
      <c r="G22" s="291">
        <v>80</v>
      </c>
      <c r="H22" s="292">
        <v>47</v>
      </c>
      <c r="I22" s="293">
        <f t="shared" si="1"/>
        <v>0.58750000000000002</v>
      </c>
      <c r="J22" s="291">
        <v>76</v>
      </c>
      <c r="K22" s="292">
        <v>50</v>
      </c>
      <c r="L22" s="294">
        <f t="shared" si="2"/>
        <v>0.65789473684210531</v>
      </c>
      <c r="M22" s="299"/>
      <c r="N22" s="300"/>
      <c r="O22" s="300"/>
      <c r="P22" s="301"/>
      <c r="Q22" s="301"/>
      <c r="R22" s="300"/>
      <c r="S22" s="300"/>
      <c r="T22" s="300"/>
      <c r="U22" s="300"/>
    </row>
    <row r="23" spans="1:21" ht="32.1" customHeight="1">
      <c r="A23" s="288"/>
      <c r="B23" s="302" t="s">
        <v>97</v>
      </c>
      <c r="C23" s="303"/>
      <c r="D23" s="291">
        <v>37</v>
      </c>
      <c r="E23" s="304">
        <v>28</v>
      </c>
      <c r="F23" s="293">
        <f t="shared" si="0"/>
        <v>0.7567567567567568</v>
      </c>
      <c r="G23" s="291">
        <v>36</v>
      </c>
      <c r="H23" s="304">
        <v>23</v>
      </c>
      <c r="I23" s="293">
        <f t="shared" si="1"/>
        <v>0.63888888888888884</v>
      </c>
      <c r="J23" s="305">
        <v>33</v>
      </c>
      <c r="K23" s="304">
        <v>25</v>
      </c>
      <c r="L23" s="294">
        <f t="shared" si="2"/>
        <v>0.75757575757575757</v>
      </c>
      <c r="M23" s="299"/>
      <c r="N23" s="300"/>
      <c r="O23" s="300"/>
      <c r="P23" s="301"/>
      <c r="Q23" s="301"/>
      <c r="R23" s="300"/>
      <c r="S23" s="300"/>
      <c r="T23" s="300"/>
      <c r="U23" s="300"/>
    </row>
    <row r="24" spans="1:21" ht="32.1" customHeight="1">
      <c r="A24" s="306"/>
      <c r="B24" s="302" t="s">
        <v>147</v>
      </c>
      <c r="C24" s="303"/>
      <c r="D24" s="292">
        <v>10</v>
      </c>
      <c r="E24" s="292">
        <f>5+2</f>
        <v>7</v>
      </c>
      <c r="F24" s="293">
        <f t="shared" si="0"/>
        <v>0.7</v>
      </c>
      <c r="G24" s="307">
        <f>36-17</f>
        <v>19</v>
      </c>
      <c r="H24" s="59">
        <f>14+1</f>
        <v>15</v>
      </c>
      <c r="I24" s="293">
        <f t="shared" si="1"/>
        <v>0.78947368421052633</v>
      </c>
      <c r="J24" s="292">
        <f>45-15</f>
        <v>30</v>
      </c>
      <c r="K24" s="292">
        <f>24-5</f>
        <v>19</v>
      </c>
      <c r="L24" s="294">
        <f t="shared" si="2"/>
        <v>0.6333333333333333</v>
      </c>
      <c r="M24" s="299"/>
      <c r="N24" s="300"/>
      <c r="O24" s="300"/>
      <c r="P24" s="301"/>
      <c r="Q24" s="301"/>
      <c r="R24" s="300"/>
      <c r="S24" s="300"/>
      <c r="T24" s="300"/>
      <c r="U24" s="300"/>
    </row>
    <row r="25" spans="1:21" ht="32.1" customHeight="1">
      <c r="A25" s="308"/>
      <c r="B25" s="309" t="s">
        <v>16</v>
      </c>
      <c r="C25" s="310"/>
      <c r="D25" s="311">
        <f>SUM(D6:D24)</f>
        <v>5585</v>
      </c>
      <c r="E25" s="311">
        <f>SUM(E6:E24)</f>
        <v>2681</v>
      </c>
      <c r="F25" s="229">
        <f t="shared" si="0"/>
        <v>0.48003581020590869</v>
      </c>
      <c r="G25" s="312">
        <f>SUM(G6:G24)</f>
        <v>5438</v>
      </c>
      <c r="H25" s="312">
        <f>SUM(H6:H24)</f>
        <v>2389</v>
      </c>
      <c r="I25" s="229">
        <f t="shared" si="1"/>
        <v>0.43931592497241634</v>
      </c>
      <c r="J25" s="313">
        <f>SUM(J6:J24)</f>
        <v>5289</v>
      </c>
      <c r="K25" s="313">
        <f>SUM(K6:K24)</f>
        <v>2231</v>
      </c>
      <c r="L25" s="230">
        <f t="shared" si="2"/>
        <v>0.42181886935148422</v>
      </c>
      <c r="M25" s="299"/>
      <c r="N25" s="300"/>
      <c r="O25" s="300"/>
      <c r="P25" s="301"/>
      <c r="Q25" s="301"/>
      <c r="R25" s="300"/>
      <c r="S25" s="300"/>
      <c r="T25" s="300"/>
      <c r="U25" s="300"/>
    </row>
    <row r="26" spans="1:21" ht="20.25" customHeight="1">
      <c r="A26" s="314"/>
      <c r="C26" s="315"/>
      <c r="E26" s="316"/>
      <c r="H26" s="316"/>
      <c r="I26" s="316"/>
      <c r="J26" s="314"/>
      <c r="K26" s="317"/>
      <c r="L26" s="299" t="s">
        <v>132</v>
      </c>
      <c r="M26" s="299"/>
      <c r="N26" s="300"/>
      <c r="P26" s="301"/>
      <c r="Q26" s="301"/>
      <c r="R26" s="300"/>
      <c r="S26" s="300"/>
      <c r="T26" s="300"/>
      <c r="U26" s="300"/>
    </row>
    <row r="27" spans="1:21" ht="24" customHeight="1">
      <c r="A27" s="314"/>
      <c r="F27" s="21"/>
      <c r="G27" s="21"/>
      <c r="H27" s="19"/>
      <c r="I27" s="299"/>
      <c r="J27" s="299"/>
      <c r="L27" s="299"/>
      <c r="M27" s="299"/>
      <c r="N27" s="301"/>
      <c r="O27" s="301"/>
      <c r="P27" s="301"/>
      <c r="Q27" s="318"/>
      <c r="R27" s="301"/>
      <c r="S27" s="301"/>
      <c r="T27" s="301"/>
      <c r="U27" s="301"/>
    </row>
    <row r="28" spans="1:21" ht="24" customHeight="1">
      <c r="F28" s="21"/>
      <c r="G28" s="21"/>
      <c r="H28" s="21"/>
      <c r="I28" s="21"/>
      <c r="J28" s="21"/>
      <c r="M28" s="299"/>
      <c r="N28" s="300"/>
      <c r="O28" s="301"/>
      <c r="P28" s="301"/>
      <c r="Q28" s="318"/>
      <c r="R28" s="300"/>
      <c r="S28" s="300"/>
      <c r="T28" s="300"/>
      <c r="U28" s="300"/>
    </row>
    <row r="29" spans="1:21" ht="18.75" customHeight="1">
      <c r="F29" s="19"/>
      <c r="G29" s="21"/>
      <c r="H29" s="21"/>
      <c r="I29" s="21"/>
      <c r="J29" s="21"/>
      <c r="K29" s="21"/>
      <c r="L29" s="21"/>
      <c r="M29" s="299"/>
      <c r="N29" s="300"/>
      <c r="O29" s="301"/>
      <c r="P29" s="301"/>
      <c r="Q29" s="318"/>
      <c r="R29" s="300"/>
      <c r="S29" s="300"/>
      <c r="T29" s="300"/>
      <c r="U29" s="300"/>
    </row>
    <row r="30" spans="1:21" ht="18.75" customHeight="1">
      <c r="F30" s="21"/>
      <c r="G30" s="21"/>
      <c r="H30" s="319"/>
      <c r="I30" s="319"/>
      <c r="J30" s="319"/>
      <c r="K30" s="319"/>
      <c r="L30" s="319"/>
      <c r="M30" s="299"/>
      <c r="N30" s="300"/>
      <c r="O30" s="301"/>
      <c r="P30" s="301"/>
      <c r="Q30" s="318"/>
      <c r="R30" s="300"/>
      <c r="S30" s="300"/>
      <c r="T30" s="300"/>
      <c r="U30" s="300"/>
    </row>
    <row r="31" spans="1:21" ht="27" customHeight="1">
      <c r="C31" s="21"/>
      <c r="D31" s="21"/>
      <c r="E31" s="21"/>
      <c r="F31" s="21"/>
      <c r="G31" s="299"/>
      <c r="H31" s="320"/>
      <c r="I31" s="320"/>
      <c r="J31" s="320"/>
      <c r="K31" s="320"/>
      <c r="L31" s="299"/>
      <c r="M31" s="299"/>
      <c r="N31" s="300"/>
      <c r="O31" s="301"/>
      <c r="P31" s="301"/>
      <c r="Q31" s="318"/>
      <c r="R31" s="300"/>
      <c r="S31" s="300"/>
      <c r="T31" s="300"/>
      <c r="U31" s="300"/>
    </row>
    <row r="32" spans="1:21" ht="27" customHeight="1">
      <c r="C32" s="21"/>
      <c r="D32" s="21"/>
      <c r="E32" s="21"/>
      <c r="F32" s="21"/>
      <c r="G32" s="299"/>
      <c r="H32" s="299"/>
      <c r="I32" s="299"/>
      <c r="J32" s="299"/>
      <c r="K32" s="299"/>
      <c r="L32" s="299"/>
      <c r="M32" s="299"/>
      <c r="N32" s="300"/>
      <c r="O32" s="301"/>
      <c r="P32" s="301"/>
      <c r="Q32" s="318"/>
      <c r="R32" s="300"/>
      <c r="S32" s="300"/>
      <c r="T32" s="300"/>
      <c r="U32" s="300"/>
    </row>
    <row r="33" spans="6:21" ht="18.75" customHeight="1">
      <c r="F33" s="21"/>
      <c r="G33" s="21"/>
      <c r="H33" s="19"/>
      <c r="I33" s="299"/>
      <c r="J33" s="299"/>
      <c r="K33" s="299"/>
      <c r="M33" s="299"/>
      <c r="N33" s="300"/>
      <c r="O33" s="301"/>
      <c r="P33" s="301"/>
      <c r="Q33" s="318"/>
      <c r="R33" s="300"/>
      <c r="S33" s="300"/>
      <c r="T33" s="300"/>
      <c r="U33" s="300"/>
    </row>
    <row r="34" spans="6:21" ht="18.75" customHeight="1">
      <c r="F34" s="21"/>
      <c r="G34" s="21"/>
      <c r="H34" s="19"/>
      <c r="I34" s="299"/>
      <c r="J34" s="299"/>
      <c r="K34" s="299"/>
      <c r="L34" s="299"/>
      <c r="M34" s="299"/>
      <c r="N34" s="300"/>
      <c r="O34" s="301"/>
      <c r="P34" s="301"/>
      <c r="Q34" s="318"/>
      <c r="R34" s="300"/>
      <c r="S34" s="300"/>
      <c r="T34" s="300"/>
      <c r="U34" s="300"/>
    </row>
    <row r="35" spans="6:21" ht="18.75" customHeight="1">
      <c r="F35" s="21"/>
      <c r="G35" s="21"/>
      <c r="H35" s="19"/>
      <c r="I35" s="299"/>
      <c r="J35" s="299"/>
      <c r="K35" s="299"/>
      <c r="L35" s="299"/>
      <c r="M35" s="299"/>
      <c r="N35" s="300"/>
      <c r="O35" s="301"/>
      <c r="P35" s="301"/>
      <c r="Q35" s="318"/>
      <c r="R35" s="300"/>
      <c r="S35" s="300"/>
      <c r="T35" s="300"/>
      <c r="U35" s="300"/>
    </row>
    <row r="36" spans="6:21" ht="18.75" customHeight="1">
      <c r="F36" s="21"/>
      <c r="G36" s="21"/>
      <c r="H36" s="19"/>
      <c r="I36" s="299"/>
      <c r="J36" s="299"/>
      <c r="K36" s="299"/>
      <c r="L36" s="299"/>
      <c r="M36" s="299"/>
      <c r="N36" s="300"/>
      <c r="O36" s="301"/>
      <c r="P36" s="301"/>
      <c r="Q36" s="318"/>
      <c r="R36" s="300"/>
      <c r="S36" s="300"/>
      <c r="T36" s="300"/>
      <c r="U36" s="300"/>
    </row>
    <row r="37" spans="6:21" ht="18.75" customHeight="1">
      <c r="F37" s="21"/>
      <c r="G37" s="21"/>
      <c r="H37" s="19"/>
      <c r="I37" s="299"/>
      <c r="J37" s="299"/>
      <c r="K37" s="299"/>
      <c r="L37" s="299"/>
      <c r="M37" s="299"/>
      <c r="N37" s="300"/>
      <c r="O37" s="301"/>
      <c r="P37" s="301"/>
      <c r="Q37" s="318"/>
      <c r="R37" s="300"/>
      <c r="S37" s="300"/>
      <c r="T37" s="300"/>
      <c r="U37" s="300"/>
    </row>
    <row r="38" spans="6:21" ht="18.75" customHeight="1">
      <c r="F38" s="21"/>
      <c r="G38" s="21"/>
      <c r="H38" s="19"/>
      <c r="I38" s="299"/>
      <c r="J38" s="299"/>
      <c r="K38" s="299"/>
      <c r="L38" s="299"/>
      <c r="M38" s="299"/>
      <c r="N38" s="300"/>
      <c r="O38" s="301"/>
      <c r="P38" s="301"/>
      <c r="Q38" s="318"/>
      <c r="R38" s="300"/>
      <c r="S38" s="300"/>
      <c r="T38" s="300"/>
      <c r="U38" s="300"/>
    </row>
    <row r="39" spans="6:21" ht="18.75" customHeight="1">
      <c r="F39" s="21"/>
      <c r="G39" s="21"/>
      <c r="H39" s="19"/>
      <c r="I39" s="299"/>
      <c r="J39" s="299"/>
      <c r="K39" s="299"/>
      <c r="L39" s="299"/>
      <c r="M39" s="299"/>
      <c r="N39" s="300"/>
      <c r="O39" s="301"/>
      <c r="P39" s="301"/>
      <c r="Q39" s="318"/>
      <c r="R39" s="300"/>
      <c r="S39" s="300"/>
      <c r="T39" s="300"/>
      <c r="U39" s="300"/>
    </row>
    <row r="40" spans="6:21" ht="18.75" customHeight="1">
      <c r="F40" s="283"/>
      <c r="G40" s="283"/>
      <c r="I40" s="299"/>
      <c r="J40" s="299"/>
      <c r="K40" s="299"/>
      <c r="L40" s="299"/>
      <c r="M40" s="299"/>
      <c r="U40" s="19"/>
    </row>
    <row r="41" spans="6:21" ht="18.75" customHeight="1"/>
    <row r="42" spans="6:21" ht="19.5" customHeight="1"/>
    <row r="43" spans="6:21" ht="19.5" customHeight="1"/>
    <row r="44" spans="6:21" ht="19.5" customHeight="1"/>
    <row r="45" spans="6:21" ht="19.5" customHeight="1"/>
    <row r="46" spans="6:21" ht="19.5" customHeight="1"/>
    <row r="47" spans="6:21" ht="30" customHeight="1"/>
    <row r="48" spans="6:21" ht="30" customHeight="1"/>
    <row r="49" ht="30" customHeight="1"/>
    <row r="50" ht="27.75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</sheetData>
  <mergeCells count="12">
    <mergeCell ref="K4:K5"/>
    <mergeCell ref="L4:L5"/>
    <mergeCell ref="D3:F3"/>
    <mergeCell ref="G3:I3"/>
    <mergeCell ref="J3:L3"/>
    <mergeCell ref="D4:D5"/>
    <mergeCell ref="E4:E5"/>
    <mergeCell ref="F4:F5"/>
    <mergeCell ref="G4:G5"/>
    <mergeCell ref="H4:H5"/>
    <mergeCell ref="I4:I5"/>
    <mergeCell ref="J4:J5"/>
  </mergeCells>
  <phoneticPr fontId="8"/>
  <printOptions horizontalCentered="1"/>
  <pageMargins left="0.59055118110236227" right="0.59055118110236227" top="0.59055118110236227" bottom="0.59055118110236227" header="0.31496062992125984" footer="0.31496062992125984"/>
  <pageSetup paperSize="9" firstPageNumber="119" orientation="portrait" useFirstPageNumber="1" r:id="rId1"/>
  <headerFooter alignWithMargins="0">
    <oddHeader>&amp;R&amp;10保健衛生</oddHeader>
    <oddFooter>&amp;C－&amp;P－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workbookViewId="0">
      <selection activeCell="F29" sqref="F29"/>
    </sheetView>
  </sheetViews>
  <sheetFormatPr defaultRowHeight="13.5"/>
  <cols>
    <col min="1" max="1" width="0.875" style="18" customWidth="1"/>
    <col min="2" max="2" width="9.625" style="18" customWidth="1"/>
    <col min="3" max="3" width="0.875" style="18" customWidth="1"/>
    <col min="4" max="15" width="9.25" style="18" customWidth="1"/>
    <col min="16" max="16" width="3" style="18" customWidth="1"/>
    <col min="17" max="17" width="9.125" style="18" customWidth="1"/>
    <col min="18" max="18" width="11.625" style="18" customWidth="1"/>
    <col min="19" max="19" width="7.125" style="18" customWidth="1"/>
    <col min="20" max="20" width="8.125" style="18" customWidth="1"/>
    <col min="21" max="21" width="10" style="18" customWidth="1"/>
    <col min="22" max="16384" width="9" style="18"/>
  </cols>
  <sheetData>
    <row r="1" spans="1:20" ht="27" customHeight="1">
      <c r="A1" s="298" t="s">
        <v>134</v>
      </c>
    </row>
    <row r="2" spans="1:20" ht="24" customHeight="1"/>
    <row r="3" spans="1:20" ht="21.75" customHeight="1">
      <c r="A3" s="279"/>
      <c r="B3" s="280" t="s">
        <v>98</v>
      </c>
      <c r="C3" s="321"/>
      <c r="D3" s="607" t="s">
        <v>91</v>
      </c>
      <c r="E3" s="608"/>
      <c r="F3" s="608"/>
      <c r="G3" s="609"/>
      <c r="H3" s="607" t="s">
        <v>92</v>
      </c>
      <c r="I3" s="608"/>
      <c r="J3" s="608"/>
      <c r="K3" s="609"/>
      <c r="L3" s="610" t="s">
        <v>93</v>
      </c>
      <c r="M3" s="608"/>
      <c r="N3" s="608"/>
      <c r="O3" s="609"/>
    </row>
    <row r="4" spans="1:20" ht="21.75" customHeight="1">
      <c r="A4" s="282"/>
      <c r="B4" s="283"/>
      <c r="C4" s="283"/>
      <c r="D4" s="322" t="s">
        <v>17</v>
      </c>
      <c r="E4" s="323" t="s">
        <v>18</v>
      </c>
      <c r="F4" s="606" t="s">
        <v>19</v>
      </c>
      <c r="G4" s="324" t="s">
        <v>102</v>
      </c>
      <c r="H4" s="322" t="s">
        <v>17</v>
      </c>
      <c r="I4" s="323" t="s">
        <v>18</v>
      </c>
      <c r="J4" s="606" t="s">
        <v>19</v>
      </c>
      <c r="K4" s="325" t="s">
        <v>102</v>
      </c>
      <c r="L4" s="326" t="s">
        <v>17</v>
      </c>
      <c r="M4" s="323" t="s">
        <v>18</v>
      </c>
      <c r="N4" s="606" t="s">
        <v>19</v>
      </c>
      <c r="O4" s="324" t="s">
        <v>103</v>
      </c>
    </row>
    <row r="5" spans="1:20" ht="21.75" customHeight="1">
      <c r="A5" s="285"/>
      <c r="B5" s="286" t="s">
        <v>28</v>
      </c>
      <c r="C5" s="327"/>
      <c r="D5" s="328" t="s">
        <v>99</v>
      </c>
      <c r="E5" s="329" t="s">
        <v>99</v>
      </c>
      <c r="F5" s="600"/>
      <c r="G5" s="330" t="s">
        <v>21</v>
      </c>
      <c r="H5" s="328" t="s">
        <v>99</v>
      </c>
      <c r="I5" s="329" t="s">
        <v>99</v>
      </c>
      <c r="J5" s="600"/>
      <c r="K5" s="330" t="s">
        <v>21</v>
      </c>
      <c r="L5" s="287" t="s">
        <v>99</v>
      </c>
      <c r="M5" s="329" t="s">
        <v>99</v>
      </c>
      <c r="N5" s="600"/>
      <c r="O5" s="330" t="s">
        <v>21</v>
      </c>
      <c r="T5" s="19"/>
    </row>
    <row r="6" spans="1:20" ht="38.1" customHeight="1">
      <c r="A6" s="288"/>
      <c r="B6" s="331" t="s">
        <v>458</v>
      </c>
      <c r="C6" s="332"/>
      <c r="D6" s="60">
        <v>1037</v>
      </c>
      <c r="E6" s="61">
        <v>913</v>
      </c>
      <c r="F6" s="333">
        <f>E6/D6</f>
        <v>0.88042430086788814</v>
      </c>
      <c r="G6" s="63">
        <v>39</v>
      </c>
      <c r="H6" s="60">
        <v>477</v>
      </c>
      <c r="I6" s="61">
        <v>411</v>
      </c>
      <c r="J6" s="333">
        <f t="shared" ref="J6:J14" si="0">I6/H6</f>
        <v>0.86163522012578619</v>
      </c>
      <c r="K6" s="64">
        <v>9</v>
      </c>
      <c r="L6" s="65">
        <v>467</v>
      </c>
      <c r="M6" s="334">
        <v>402</v>
      </c>
      <c r="N6" s="333">
        <f t="shared" ref="N6:N14" si="1">M6/L6</f>
        <v>0.86081370449678796</v>
      </c>
      <c r="O6" s="64">
        <v>50</v>
      </c>
    </row>
    <row r="7" spans="1:20" ht="38.1" customHeight="1">
      <c r="A7" s="288"/>
      <c r="B7" s="331" t="s">
        <v>459</v>
      </c>
      <c r="C7" s="335"/>
      <c r="D7" s="60">
        <v>1072</v>
      </c>
      <c r="E7" s="61">
        <v>1007</v>
      </c>
      <c r="F7" s="62">
        <f t="shared" ref="F7:F14" si="2">E7/D7</f>
        <v>0.93936567164179108</v>
      </c>
      <c r="G7" s="63">
        <v>52</v>
      </c>
      <c r="H7" s="60">
        <v>545</v>
      </c>
      <c r="I7" s="61">
        <v>499</v>
      </c>
      <c r="J7" s="62">
        <f t="shared" si="0"/>
        <v>0.91559633027522935</v>
      </c>
      <c r="K7" s="64">
        <v>14</v>
      </c>
      <c r="L7" s="67">
        <v>455</v>
      </c>
      <c r="M7" s="66">
        <v>409</v>
      </c>
      <c r="N7" s="62">
        <f t="shared" si="1"/>
        <v>0.89890109890109893</v>
      </c>
      <c r="O7" s="64">
        <v>27</v>
      </c>
    </row>
    <row r="8" spans="1:20" ht="38.1" customHeight="1">
      <c r="A8" s="288"/>
      <c r="B8" s="331" t="s">
        <v>460</v>
      </c>
      <c r="C8" s="335"/>
      <c r="D8" s="336">
        <v>1058</v>
      </c>
      <c r="E8" s="337">
        <v>984</v>
      </c>
      <c r="F8" s="338">
        <f t="shared" si="2"/>
        <v>0.93005671077504726</v>
      </c>
      <c r="G8" s="339">
        <v>33</v>
      </c>
      <c r="H8" s="336">
        <v>506</v>
      </c>
      <c r="I8" s="337">
        <v>462</v>
      </c>
      <c r="J8" s="333">
        <f t="shared" si="0"/>
        <v>0.91304347826086951</v>
      </c>
      <c r="K8" s="340">
        <v>20</v>
      </c>
      <c r="L8" s="341">
        <v>464</v>
      </c>
      <c r="M8" s="342">
        <v>414</v>
      </c>
      <c r="N8" s="338">
        <f t="shared" si="1"/>
        <v>0.89224137931034486</v>
      </c>
      <c r="O8" s="340">
        <v>38</v>
      </c>
    </row>
    <row r="9" spans="1:20" ht="38.1" customHeight="1">
      <c r="A9" s="288"/>
      <c r="B9" s="331" t="s">
        <v>461</v>
      </c>
      <c r="C9" s="332"/>
      <c r="D9" s="60">
        <v>1099</v>
      </c>
      <c r="E9" s="61">
        <v>1028</v>
      </c>
      <c r="F9" s="62">
        <f t="shared" si="2"/>
        <v>0.93539581437670605</v>
      </c>
      <c r="G9" s="63">
        <v>76</v>
      </c>
      <c r="H9" s="60">
        <v>511</v>
      </c>
      <c r="I9" s="61">
        <v>482</v>
      </c>
      <c r="J9" s="62">
        <f t="shared" si="0"/>
        <v>0.94324853228962813</v>
      </c>
      <c r="K9" s="64">
        <v>21</v>
      </c>
      <c r="L9" s="65">
        <v>466</v>
      </c>
      <c r="M9" s="66">
        <v>421</v>
      </c>
      <c r="N9" s="62">
        <f t="shared" si="1"/>
        <v>0.90343347639484983</v>
      </c>
      <c r="O9" s="64">
        <v>50</v>
      </c>
    </row>
    <row r="10" spans="1:20" ht="38.1" customHeight="1">
      <c r="A10" s="306"/>
      <c r="B10" s="331" t="s">
        <v>462</v>
      </c>
      <c r="C10" s="343"/>
      <c r="D10" s="60">
        <v>1031</v>
      </c>
      <c r="E10" s="61">
        <v>989</v>
      </c>
      <c r="F10" s="62">
        <f t="shared" si="2"/>
        <v>0.95926285160038793</v>
      </c>
      <c r="G10" s="63">
        <v>79</v>
      </c>
      <c r="H10" s="60">
        <v>559</v>
      </c>
      <c r="I10" s="61">
        <v>518</v>
      </c>
      <c r="J10" s="62">
        <f t="shared" si="0"/>
        <v>0.92665474060822894</v>
      </c>
      <c r="K10" s="64">
        <v>13</v>
      </c>
      <c r="L10" s="67">
        <v>599</v>
      </c>
      <c r="M10" s="66">
        <v>525</v>
      </c>
      <c r="N10" s="62">
        <f t="shared" si="1"/>
        <v>0.87646076794657768</v>
      </c>
      <c r="O10" s="64">
        <v>74</v>
      </c>
    </row>
    <row r="11" spans="1:20" ht="38.1" customHeight="1">
      <c r="A11" s="306"/>
      <c r="B11" s="331" t="s">
        <v>463</v>
      </c>
      <c r="C11" s="335"/>
      <c r="D11" s="199">
        <v>1072</v>
      </c>
      <c r="E11" s="59">
        <v>995</v>
      </c>
      <c r="F11" s="200">
        <f t="shared" si="2"/>
        <v>0.92817164179104472</v>
      </c>
      <c r="G11" s="201">
        <v>68</v>
      </c>
      <c r="H11" s="199">
        <v>529</v>
      </c>
      <c r="I11" s="59">
        <v>473</v>
      </c>
      <c r="J11" s="200">
        <f t="shared" si="0"/>
        <v>0.89413988657844989</v>
      </c>
      <c r="K11" s="202">
        <v>32</v>
      </c>
      <c r="L11" s="203">
        <v>519</v>
      </c>
      <c r="M11" s="204">
        <v>464</v>
      </c>
      <c r="N11" s="200">
        <f t="shared" si="1"/>
        <v>0.89402697495183048</v>
      </c>
      <c r="O11" s="202">
        <v>48</v>
      </c>
    </row>
    <row r="12" spans="1:20" ht="38.1" customHeight="1">
      <c r="A12" s="288"/>
      <c r="B12" s="331" t="s">
        <v>464</v>
      </c>
      <c r="C12" s="332"/>
      <c r="D12" s="336">
        <v>1142</v>
      </c>
      <c r="E12" s="337">
        <v>1056</v>
      </c>
      <c r="F12" s="333">
        <f t="shared" si="2"/>
        <v>0.92469352014010509</v>
      </c>
      <c r="G12" s="339">
        <v>45</v>
      </c>
      <c r="H12" s="336">
        <v>542</v>
      </c>
      <c r="I12" s="337">
        <v>497</v>
      </c>
      <c r="J12" s="333">
        <f t="shared" si="0"/>
        <v>0.91697416974169743</v>
      </c>
      <c r="K12" s="340">
        <v>9</v>
      </c>
      <c r="L12" s="344">
        <v>515</v>
      </c>
      <c r="M12" s="342">
        <v>485</v>
      </c>
      <c r="N12" s="333">
        <f t="shared" si="1"/>
        <v>0.94174757281553401</v>
      </c>
      <c r="O12" s="340">
        <v>56</v>
      </c>
    </row>
    <row r="13" spans="1:20" ht="38.1" customHeight="1">
      <c r="A13" s="345"/>
      <c r="B13" s="331" t="s">
        <v>465</v>
      </c>
      <c r="C13" s="343"/>
      <c r="D13" s="336">
        <v>1206</v>
      </c>
      <c r="E13" s="337">
        <v>1076</v>
      </c>
      <c r="F13" s="333">
        <f t="shared" si="2"/>
        <v>0.89220563847429524</v>
      </c>
      <c r="G13" s="339">
        <v>96</v>
      </c>
      <c r="H13" s="336">
        <v>553</v>
      </c>
      <c r="I13" s="337">
        <v>492</v>
      </c>
      <c r="J13" s="333">
        <f t="shared" si="0"/>
        <v>0.88969258589511757</v>
      </c>
      <c r="K13" s="340">
        <v>15</v>
      </c>
      <c r="L13" s="341">
        <v>555</v>
      </c>
      <c r="M13" s="342">
        <v>489</v>
      </c>
      <c r="N13" s="333">
        <f t="shared" si="1"/>
        <v>0.88108108108108107</v>
      </c>
      <c r="O13" s="340">
        <v>69</v>
      </c>
    </row>
    <row r="14" spans="1:20" ht="38.1" customHeight="1">
      <c r="A14" s="308"/>
      <c r="B14" s="346" t="s">
        <v>466</v>
      </c>
      <c r="C14" s="347"/>
      <c r="D14" s="348">
        <v>1256</v>
      </c>
      <c r="E14" s="349">
        <v>1152</v>
      </c>
      <c r="F14" s="350">
        <f t="shared" si="2"/>
        <v>0.91719745222929938</v>
      </c>
      <c r="G14" s="351">
        <v>77</v>
      </c>
      <c r="H14" s="348">
        <v>629</v>
      </c>
      <c r="I14" s="349">
        <v>556</v>
      </c>
      <c r="J14" s="350">
        <f t="shared" si="0"/>
        <v>0.88394276629570745</v>
      </c>
      <c r="K14" s="352">
        <v>8</v>
      </c>
      <c r="L14" s="353">
        <v>578</v>
      </c>
      <c r="M14" s="354">
        <v>524</v>
      </c>
      <c r="N14" s="350">
        <f t="shared" si="1"/>
        <v>0.90657439446366783</v>
      </c>
      <c r="O14" s="352">
        <v>73</v>
      </c>
    </row>
    <row r="15" spans="1:20" ht="21.75" customHeight="1">
      <c r="D15" s="355"/>
      <c r="E15" s="19"/>
      <c r="F15" s="299"/>
      <c r="G15" s="299"/>
      <c r="H15" s="299"/>
      <c r="I15" s="299"/>
      <c r="J15" s="19"/>
      <c r="K15" s="299"/>
      <c r="L15" s="299"/>
      <c r="M15" s="300"/>
      <c r="O15" s="19" t="s">
        <v>141</v>
      </c>
      <c r="P15" s="301"/>
      <c r="Q15" s="300"/>
      <c r="R15" s="300"/>
      <c r="S15" s="300"/>
      <c r="T15" s="300"/>
    </row>
    <row r="16" spans="1:20" ht="27" customHeight="1">
      <c r="M16" s="300"/>
      <c r="N16" s="300"/>
      <c r="O16" s="301"/>
      <c r="P16" s="301"/>
      <c r="Q16" s="300"/>
      <c r="R16" s="300"/>
      <c r="S16" s="300"/>
      <c r="T16" s="300"/>
    </row>
    <row r="17" spans="3:20" ht="24" customHeight="1">
      <c r="D17" s="21"/>
      <c r="E17" s="19"/>
      <c r="F17" s="299"/>
      <c r="G17" s="299"/>
      <c r="H17" s="299"/>
      <c r="I17" s="299"/>
      <c r="J17" s="299"/>
      <c r="K17" s="299"/>
      <c r="L17" s="299"/>
      <c r="M17" s="301"/>
      <c r="N17" s="318"/>
      <c r="O17" s="318"/>
      <c r="P17" s="318"/>
      <c r="Q17" s="301"/>
      <c r="R17" s="301"/>
      <c r="S17" s="301"/>
      <c r="T17" s="301"/>
    </row>
    <row r="18" spans="3:20" ht="24" customHeight="1">
      <c r="D18" s="21"/>
      <c r="E18" s="19"/>
      <c r="F18" s="299"/>
      <c r="G18" s="299"/>
      <c r="H18" s="299"/>
      <c r="I18" s="299"/>
      <c r="J18" s="299"/>
      <c r="K18" s="299"/>
      <c r="L18" s="299"/>
      <c r="M18" s="301"/>
      <c r="N18" s="301"/>
      <c r="O18" s="301"/>
      <c r="P18" s="318"/>
      <c r="Q18" s="301"/>
      <c r="R18" s="301"/>
      <c r="S18" s="301"/>
      <c r="T18" s="301"/>
    </row>
    <row r="19" spans="3:20" ht="24" customHeight="1">
      <c r="D19" s="21"/>
      <c r="E19" s="21"/>
      <c r="F19" s="21"/>
      <c r="G19" s="21"/>
      <c r="H19" s="21"/>
      <c r="I19" s="21"/>
      <c r="J19" s="19"/>
      <c r="K19" s="299"/>
      <c r="L19" s="299"/>
      <c r="M19" s="300"/>
      <c r="N19" s="301"/>
      <c r="O19" s="301"/>
      <c r="P19" s="318"/>
      <c r="Q19" s="300"/>
      <c r="R19" s="300"/>
      <c r="S19" s="300"/>
      <c r="T19" s="300"/>
    </row>
    <row r="20" spans="3:20" ht="18.75" customHeight="1">
      <c r="D20" s="21"/>
      <c r="E20" s="21"/>
      <c r="F20" s="21"/>
      <c r="G20" s="21"/>
      <c r="H20" s="21"/>
      <c r="I20" s="21"/>
      <c r="J20" s="21"/>
      <c r="K20" s="299"/>
      <c r="L20" s="299"/>
      <c r="M20" s="300"/>
      <c r="N20" s="301"/>
      <c r="O20" s="301"/>
      <c r="P20" s="318"/>
      <c r="Q20" s="300"/>
      <c r="R20" s="300"/>
      <c r="S20" s="300"/>
      <c r="T20" s="300"/>
    </row>
    <row r="21" spans="3:20" ht="18.75" customHeight="1">
      <c r="D21" s="21"/>
      <c r="E21" s="319"/>
      <c r="F21" s="319"/>
      <c r="G21" s="319"/>
      <c r="H21" s="319"/>
      <c r="I21" s="319"/>
      <c r="J21" s="319"/>
      <c r="K21" s="299"/>
      <c r="L21" s="299"/>
      <c r="M21" s="300"/>
      <c r="N21" s="301"/>
      <c r="O21" s="301"/>
      <c r="P21" s="318"/>
      <c r="Q21" s="300"/>
      <c r="R21" s="300"/>
      <c r="S21" s="300"/>
      <c r="T21" s="300"/>
    </row>
    <row r="22" spans="3:20" ht="27" customHeight="1">
      <c r="C22" s="21"/>
      <c r="D22" s="299"/>
      <c r="E22" s="320"/>
      <c r="F22" s="320"/>
      <c r="G22" s="320"/>
      <c r="H22" s="320"/>
      <c r="I22" s="320"/>
      <c r="J22" s="299"/>
      <c r="K22" s="299"/>
      <c r="L22" s="299"/>
      <c r="M22" s="300"/>
      <c r="N22" s="301"/>
      <c r="O22" s="301"/>
      <c r="P22" s="318"/>
      <c r="Q22" s="300"/>
      <c r="R22" s="300"/>
      <c r="S22" s="300"/>
      <c r="T22" s="300"/>
    </row>
    <row r="23" spans="3:20" ht="27" customHeight="1">
      <c r="C23" s="21"/>
      <c r="D23" s="299"/>
      <c r="E23" s="299"/>
      <c r="F23" s="299"/>
      <c r="G23" s="299"/>
      <c r="H23" s="299"/>
      <c r="I23" s="299"/>
      <c r="J23" s="299"/>
      <c r="K23" s="299"/>
      <c r="L23" s="299"/>
      <c r="M23" s="300"/>
      <c r="N23" s="301"/>
      <c r="O23" s="301"/>
      <c r="P23" s="318"/>
      <c r="Q23" s="300"/>
      <c r="R23" s="300"/>
      <c r="S23" s="300"/>
      <c r="T23" s="300"/>
    </row>
    <row r="24" spans="3:20" ht="18.75" customHeight="1">
      <c r="D24" s="21"/>
      <c r="E24" s="19"/>
      <c r="F24" s="299"/>
      <c r="G24" s="299"/>
      <c r="H24" s="299"/>
      <c r="I24" s="299"/>
      <c r="K24" s="299"/>
      <c r="L24" s="299"/>
      <c r="M24" s="300"/>
      <c r="N24" s="301"/>
      <c r="O24" s="301"/>
      <c r="P24" s="318"/>
      <c r="Q24" s="300"/>
      <c r="R24" s="300"/>
      <c r="S24" s="300"/>
      <c r="T24" s="300"/>
    </row>
    <row r="25" spans="3:20" ht="18.75" customHeight="1">
      <c r="D25" s="21"/>
      <c r="E25" s="19"/>
      <c r="F25" s="299"/>
      <c r="G25" s="299"/>
      <c r="H25" s="299"/>
      <c r="I25" s="299"/>
      <c r="J25" s="299"/>
      <c r="K25" s="299"/>
      <c r="L25" s="299"/>
      <c r="M25" s="300"/>
      <c r="N25" s="301"/>
      <c r="O25" s="301"/>
      <c r="P25" s="318"/>
      <c r="Q25" s="300"/>
      <c r="R25" s="300"/>
      <c r="S25" s="300"/>
      <c r="T25" s="300"/>
    </row>
    <row r="26" spans="3:20" ht="18.75" customHeight="1">
      <c r="D26" s="21"/>
      <c r="E26" s="19"/>
      <c r="F26" s="299"/>
      <c r="G26" s="299"/>
      <c r="H26" s="299"/>
      <c r="I26" s="299"/>
      <c r="J26" s="299"/>
      <c r="K26" s="299"/>
      <c r="L26" s="299"/>
      <c r="M26" s="300"/>
      <c r="N26" s="301"/>
      <c r="O26" s="301"/>
      <c r="P26" s="318"/>
      <c r="Q26" s="300"/>
      <c r="R26" s="300"/>
      <c r="S26" s="300"/>
      <c r="T26" s="300"/>
    </row>
    <row r="27" spans="3:20" ht="18.75" customHeight="1">
      <c r="D27" s="21"/>
      <c r="E27" s="19"/>
      <c r="F27" s="299"/>
      <c r="G27" s="299"/>
      <c r="H27" s="299"/>
      <c r="I27" s="299"/>
      <c r="J27" s="299"/>
      <c r="K27" s="299"/>
      <c r="L27" s="299"/>
      <c r="M27" s="300"/>
      <c r="N27" s="301"/>
      <c r="O27" s="301"/>
      <c r="P27" s="318"/>
      <c r="Q27" s="300"/>
      <c r="R27" s="300"/>
      <c r="S27" s="300"/>
      <c r="T27" s="300"/>
    </row>
    <row r="28" spans="3:20" ht="18.75" customHeight="1">
      <c r="D28" s="21"/>
      <c r="E28" s="19"/>
      <c r="F28" s="299"/>
      <c r="G28" s="299"/>
      <c r="H28" s="299"/>
      <c r="I28" s="299"/>
      <c r="J28" s="299"/>
      <c r="K28" s="299"/>
      <c r="L28" s="299"/>
      <c r="M28" s="300"/>
      <c r="N28" s="301"/>
      <c r="O28" s="301"/>
      <c r="P28" s="318"/>
      <c r="Q28" s="300"/>
      <c r="R28" s="300"/>
      <c r="S28" s="300"/>
      <c r="T28" s="300"/>
    </row>
    <row r="29" spans="3:20" ht="18.75" customHeight="1">
      <c r="D29" s="21"/>
      <c r="E29" s="19"/>
      <c r="F29" s="299"/>
      <c r="G29" s="299"/>
      <c r="H29" s="299"/>
      <c r="I29" s="299"/>
      <c r="J29" s="299"/>
      <c r="K29" s="299"/>
      <c r="L29" s="299"/>
      <c r="M29" s="300"/>
      <c r="N29" s="301"/>
      <c r="O29" s="301"/>
      <c r="P29" s="318"/>
      <c r="Q29" s="300"/>
      <c r="R29" s="300"/>
      <c r="S29" s="300"/>
      <c r="T29" s="300"/>
    </row>
    <row r="30" spans="3:20" ht="18.75" customHeight="1">
      <c r="D30" s="21"/>
      <c r="E30" s="19"/>
      <c r="F30" s="299"/>
      <c r="G30" s="299"/>
      <c r="H30" s="299"/>
      <c r="I30" s="299"/>
      <c r="J30" s="299"/>
      <c r="K30" s="299"/>
      <c r="L30" s="299"/>
      <c r="M30" s="300"/>
      <c r="N30" s="301"/>
      <c r="O30" s="301"/>
      <c r="P30" s="318"/>
      <c r="Q30" s="300"/>
      <c r="R30" s="300"/>
      <c r="S30" s="300"/>
      <c r="T30" s="300"/>
    </row>
    <row r="31" spans="3:20" ht="18.75" customHeight="1">
      <c r="D31" s="283"/>
      <c r="F31" s="299"/>
      <c r="G31" s="299"/>
      <c r="H31" s="299"/>
      <c r="I31" s="299"/>
      <c r="J31" s="299"/>
      <c r="K31" s="299"/>
      <c r="L31" s="299"/>
      <c r="T31" s="19"/>
    </row>
    <row r="32" spans="3:20" ht="18.75" customHeight="1"/>
    <row r="33" ht="19.5" customHeight="1"/>
    <row r="34" ht="19.5" customHeight="1"/>
    <row r="35" ht="19.5" customHeight="1"/>
    <row r="36" ht="19.5" customHeight="1"/>
    <row r="37" ht="19.5" customHeight="1"/>
    <row r="38" ht="30" customHeight="1"/>
    <row r="39" ht="30" customHeight="1"/>
    <row r="40" ht="30" customHeight="1"/>
    <row r="41" ht="27.75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</sheetData>
  <mergeCells count="6">
    <mergeCell ref="D3:G3"/>
    <mergeCell ref="H3:K3"/>
    <mergeCell ref="L3:O3"/>
    <mergeCell ref="F4:F5"/>
    <mergeCell ref="J4:J5"/>
    <mergeCell ref="N4:N5"/>
  </mergeCells>
  <phoneticPr fontId="8"/>
  <pageMargins left="0.59055118110236227" right="0.59055118110236227" top="0.59055118110236227" bottom="0.59055118110236227" header="0.31496062992125984" footer="0.31496062992125984"/>
  <pageSetup paperSize="9" firstPageNumber="120" orientation="landscape" useFirstPageNumber="1" r:id="rId1"/>
  <headerFooter alignWithMargins="0">
    <oddHeader>&amp;L&amp;10保健衛生</oddHeader>
    <oddFooter>&amp;C－&amp;P－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10" zoomScaleNormal="100" workbookViewId="0">
      <selection activeCell="F29" sqref="F29"/>
    </sheetView>
  </sheetViews>
  <sheetFormatPr defaultRowHeight="13.5"/>
  <cols>
    <col min="1" max="1" width="1" style="358" customWidth="1"/>
    <col min="2" max="3" width="4.25" style="358" customWidth="1"/>
    <col min="4" max="4" width="1" style="358" customWidth="1"/>
    <col min="5" max="12" width="9.25" style="358" customWidth="1"/>
    <col min="13" max="16384" width="9" style="358"/>
  </cols>
  <sheetData>
    <row r="1" spans="1:12" s="357" customFormat="1" ht="27" customHeight="1">
      <c r="A1" s="356" t="s">
        <v>153</v>
      </c>
    </row>
    <row r="2" spans="1:12" ht="21" customHeight="1">
      <c r="L2" s="359"/>
    </row>
    <row r="3" spans="1:12" ht="45" customHeight="1">
      <c r="A3" s="621" t="s">
        <v>172</v>
      </c>
      <c r="B3" s="622"/>
      <c r="C3" s="622"/>
      <c r="D3" s="623"/>
      <c r="E3" s="627" t="s">
        <v>50</v>
      </c>
      <c r="F3" s="627" t="s">
        <v>44</v>
      </c>
      <c r="G3" s="627" t="s">
        <v>45</v>
      </c>
      <c r="H3" s="627"/>
      <c r="I3" s="627"/>
      <c r="J3" s="627"/>
      <c r="K3" s="627" t="s">
        <v>46</v>
      </c>
      <c r="L3" s="619" t="s">
        <v>47</v>
      </c>
    </row>
    <row r="4" spans="1:12" ht="45" customHeight="1">
      <c r="A4" s="624"/>
      <c r="B4" s="625"/>
      <c r="C4" s="625"/>
      <c r="D4" s="626"/>
      <c r="E4" s="581"/>
      <c r="F4" s="581"/>
      <c r="G4" s="252" t="s">
        <v>48</v>
      </c>
      <c r="H4" s="252" t="s">
        <v>49</v>
      </c>
      <c r="I4" s="252" t="s">
        <v>467</v>
      </c>
      <c r="J4" s="252" t="s">
        <v>51</v>
      </c>
      <c r="K4" s="581"/>
      <c r="L4" s="620"/>
    </row>
    <row r="5" spans="1:12" ht="54.95" customHeight="1">
      <c r="A5" s="613" t="s">
        <v>468</v>
      </c>
      <c r="B5" s="614"/>
      <c r="C5" s="614"/>
      <c r="D5" s="615"/>
      <c r="E5" s="205">
        <v>498</v>
      </c>
      <c r="F5" s="205">
        <v>520</v>
      </c>
      <c r="G5" s="205">
        <v>408</v>
      </c>
      <c r="H5" s="205">
        <v>86</v>
      </c>
      <c r="I5" s="205">
        <v>11</v>
      </c>
      <c r="J5" s="205">
        <v>3</v>
      </c>
      <c r="K5" s="205">
        <v>4</v>
      </c>
      <c r="L5" s="208">
        <v>8</v>
      </c>
    </row>
    <row r="6" spans="1:12" ht="54.95" customHeight="1">
      <c r="A6" s="613" t="s">
        <v>469</v>
      </c>
      <c r="B6" s="614"/>
      <c r="C6" s="614"/>
      <c r="D6" s="615"/>
      <c r="E6" s="205">
        <v>506</v>
      </c>
      <c r="F6" s="205">
        <v>523</v>
      </c>
      <c r="G6" s="205">
        <v>394</v>
      </c>
      <c r="H6" s="205">
        <v>93</v>
      </c>
      <c r="I6" s="205">
        <v>11</v>
      </c>
      <c r="J6" s="205">
        <v>5</v>
      </c>
      <c r="K6" s="205">
        <v>6</v>
      </c>
      <c r="L6" s="208">
        <v>14</v>
      </c>
    </row>
    <row r="7" spans="1:12" ht="54.95" customHeight="1">
      <c r="A7" s="613" t="s">
        <v>470</v>
      </c>
      <c r="B7" s="614"/>
      <c r="C7" s="614"/>
      <c r="D7" s="615"/>
      <c r="E7" s="206">
        <v>510</v>
      </c>
      <c r="F7" s="205">
        <v>521</v>
      </c>
      <c r="G7" s="206">
        <v>439</v>
      </c>
      <c r="H7" s="206">
        <v>52</v>
      </c>
      <c r="I7" s="206">
        <v>9</v>
      </c>
      <c r="J7" s="206">
        <v>5</v>
      </c>
      <c r="K7" s="206">
        <v>3</v>
      </c>
      <c r="L7" s="207">
        <v>13</v>
      </c>
    </row>
    <row r="8" spans="1:12" ht="54.95" customHeight="1">
      <c r="A8" s="613" t="s">
        <v>471</v>
      </c>
      <c r="B8" s="614"/>
      <c r="C8" s="614"/>
      <c r="D8" s="615"/>
      <c r="E8" s="205">
        <v>495</v>
      </c>
      <c r="F8" s="205">
        <v>548</v>
      </c>
      <c r="G8" s="205">
        <v>476</v>
      </c>
      <c r="H8" s="205">
        <v>39</v>
      </c>
      <c r="I8" s="205">
        <v>9</v>
      </c>
      <c r="J8" s="205">
        <v>7</v>
      </c>
      <c r="K8" s="205">
        <v>1</v>
      </c>
      <c r="L8" s="208">
        <v>16</v>
      </c>
    </row>
    <row r="9" spans="1:12" ht="54.95" customHeight="1">
      <c r="A9" s="613" t="s">
        <v>472</v>
      </c>
      <c r="B9" s="614"/>
      <c r="C9" s="614"/>
      <c r="D9" s="615"/>
      <c r="E9" s="206">
        <v>524</v>
      </c>
      <c r="F9" s="205">
        <v>557</v>
      </c>
      <c r="G9" s="205">
        <v>490</v>
      </c>
      <c r="H9" s="205">
        <v>48</v>
      </c>
      <c r="I9" s="205">
        <v>6</v>
      </c>
      <c r="J9" s="205">
        <v>2</v>
      </c>
      <c r="K9" s="205">
        <v>1</v>
      </c>
      <c r="L9" s="208">
        <v>10</v>
      </c>
    </row>
    <row r="10" spans="1:12" ht="54.95" customHeight="1">
      <c r="A10" s="613" t="s">
        <v>473</v>
      </c>
      <c r="B10" s="614"/>
      <c r="C10" s="614"/>
      <c r="D10" s="615"/>
      <c r="E10" s="205">
        <v>536</v>
      </c>
      <c r="F10" s="205">
        <v>538</v>
      </c>
      <c r="G10" s="206">
        <v>458</v>
      </c>
      <c r="H10" s="206">
        <v>60</v>
      </c>
      <c r="I10" s="206">
        <v>2</v>
      </c>
      <c r="J10" s="206">
        <v>3</v>
      </c>
      <c r="K10" s="206">
        <v>0</v>
      </c>
      <c r="L10" s="207">
        <v>15</v>
      </c>
    </row>
    <row r="11" spans="1:12" ht="54.95" customHeight="1">
      <c r="A11" s="613" t="s">
        <v>474</v>
      </c>
      <c r="B11" s="614"/>
      <c r="C11" s="614"/>
      <c r="D11" s="615"/>
      <c r="E11" s="205">
        <v>510</v>
      </c>
      <c r="F11" s="205">
        <v>526</v>
      </c>
      <c r="G11" s="205">
        <v>462</v>
      </c>
      <c r="H11" s="205">
        <v>47</v>
      </c>
      <c r="I11" s="205">
        <v>6</v>
      </c>
      <c r="J11" s="205">
        <v>3</v>
      </c>
      <c r="K11" s="205">
        <v>0</v>
      </c>
      <c r="L11" s="208">
        <v>8</v>
      </c>
    </row>
    <row r="12" spans="1:12" ht="54.95" customHeight="1">
      <c r="A12" s="613" t="s">
        <v>475</v>
      </c>
      <c r="B12" s="614"/>
      <c r="C12" s="614"/>
      <c r="D12" s="615"/>
      <c r="E12" s="206">
        <v>551</v>
      </c>
      <c r="F12" s="209">
        <v>554</v>
      </c>
      <c r="G12" s="206">
        <v>498</v>
      </c>
      <c r="H12" s="206">
        <v>35</v>
      </c>
      <c r="I12" s="206">
        <v>7</v>
      </c>
      <c r="J12" s="206">
        <v>1</v>
      </c>
      <c r="K12" s="206">
        <v>0</v>
      </c>
      <c r="L12" s="207">
        <v>13</v>
      </c>
    </row>
    <row r="13" spans="1:12" ht="54.95" customHeight="1">
      <c r="A13" s="613" t="s">
        <v>476</v>
      </c>
      <c r="B13" s="614"/>
      <c r="C13" s="614"/>
      <c r="D13" s="615"/>
      <c r="E13" s="205">
        <v>569</v>
      </c>
      <c r="F13" s="205">
        <v>604</v>
      </c>
      <c r="G13" s="205">
        <v>547</v>
      </c>
      <c r="H13" s="205">
        <v>42</v>
      </c>
      <c r="I13" s="205">
        <v>5</v>
      </c>
      <c r="J13" s="205">
        <v>2</v>
      </c>
      <c r="K13" s="205">
        <v>0</v>
      </c>
      <c r="L13" s="208">
        <v>8</v>
      </c>
    </row>
    <row r="14" spans="1:12" ht="54.95" customHeight="1">
      <c r="A14" s="613" t="s">
        <v>477</v>
      </c>
      <c r="B14" s="614"/>
      <c r="C14" s="614"/>
      <c r="D14" s="615"/>
      <c r="E14" s="205">
        <v>596</v>
      </c>
      <c r="F14" s="205">
        <v>569</v>
      </c>
      <c r="G14" s="205">
        <v>513</v>
      </c>
      <c r="H14" s="205">
        <v>35</v>
      </c>
      <c r="I14" s="205">
        <v>10</v>
      </c>
      <c r="J14" s="205">
        <v>1</v>
      </c>
      <c r="K14" s="205">
        <v>1</v>
      </c>
      <c r="L14" s="208">
        <v>9</v>
      </c>
    </row>
    <row r="15" spans="1:12" ht="54.95" customHeight="1">
      <c r="A15" s="616" t="s">
        <v>478</v>
      </c>
      <c r="B15" s="617"/>
      <c r="C15" s="617"/>
      <c r="D15" s="618"/>
      <c r="E15" s="360">
        <v>610</v>
      </c>
      <c r="F15" s="361">
        <v>565</v>
      </c>
      <c r="G15" s="360">
        <v>500</v>
      </c>
      <c r="H15" s="360">
        <v>43</v>
      </c>
      <c r="I15" s="360">
        <v>3</v>
      </c>
      <c r="J15" s="360">
        <v>2</v>
      </c>
      <c r="K15" s="360">
        <v>1</v>
      </c>
      <c r="L15" s="362">
        <v>16</v>
      </c>
    </row>
    <row r="16" spans="1:12" ht="21" customHeight="1">
      <c r="A16" s="358" t="s">
        <v>479</v>
      </c>
      <c r="C16" s="363"/>
      <c r="L16" s="359" t="s">
        <v>140</v>
      </c>
    </row>
    <row r="17" spans="1:12" ht="21" customHeight="1">
      <c r="L17" s="359"/>
    </row>
    <row r="18" spans="1:12" ht="27" customHeight="1">
      <c r="A18" s="364"/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</row>
    <row r="19" spans="1:12" ht="21" customHeight="1">
      <c r="A19" s="363"/>
      <c r="B19" s="363"/>
      <c r="C19" s="363"/>
      <c r="D19" s="363"/>
      <c r="E19" s="363"/>
      <c r="F19" s="363"/>
      <c r="G19" s="363"/>
      <c r="H19" s="363"/>
      <c r="I19" s="363"/>
      <c r="J19" s="363"/>
      <c r="K19" s="363"/>
      <c r="L19" s="167"/>
    </row>
    <row r="20" spans="1:12" ht="25.5" customHeight="1">
      <c r="A20" s="612"/>
      <c r="B20" s="363"/>
      <c r="C20" s="167"/>
      <c r="D20" s="612"/>
      <c r="E20" s="612"/>
      <c r="F20" s="612"/>
      <c r="G20" s="612"/>
      <c r="H20" s="612"/>
      <c r="I20" s="612"/>
      <c r="J20" s="612"/>
      <c r="K20" s="612"/>
      <c r="L20" s="612"/>
    </row>
    <row r="21" spans="1:12" ht="25.5" customHeight="1">
      <c r="A21" s="612"/>
      <c r="B21" s="163"/>
      <c r="C21" s="363"/>
      <c r="D21" s="612"/>
      <c r="E21" s="612"/>
      <c r="F21" s="612"/>
      <c r="G21" s="612"/>
      <c r="H21" s="612"/>
      <c r="I21" s="612"/>
      <c r="J21" s="612"/>
      <c r="K21" s="612"/>
      <c r="L21" s="612"/>
    </row>
    <row r="22" spans="1:12" ht="25.5" customHeight="1">
      <c r="A22" s="363"/>
      <c r="B22" s="611"/>
      <c r="C22" s="611"/>
      <c r="D22" s="363"/>
      <c r="E22" s="365"/>
      <c r="F22" s="365"/>
      <c r="G22" s="365"/>
      <c r="H22" s="365"/>
      <c r="I22" s="365"/>
      <c r="J22" s="365"/>
      <c r="K22" s="365"/>
      <c r="L22" s="365"/>
    </row>
    <row r="23" spans="1:12" ht="25.5" customHeight="1">
      <c r="A23" s="363"/>
      <c r="B23" s="611"/>
      <c r="C23" s="611"/>
      <c r="D23" s="363"/>
      <c r="E23" s="365"/>
      <c r="F23" s="365"/>
      <c r="G23" s="365"/>
      <c r="H23" s="365"/>
      <c r="I23" s="365"/>
      <c r="J23" s="365"/>
      <c r="K23" s="365"/>
      <c r="L23" s="365"/>
    </row>
    <row r="24" spans="1:12" ht="25.5" customHeight="1">
      <c r="A24" s="363"/>
      <c r="B24" s="611"/>
      <c r="C24" s="611"/>
      <c r="D24" s="363"/>
      <c r="E24" s="365"/>
      <c r="F24" s="365"/>
      <c r="G24" s="365"/>
      <c r="H24" s="365"/>
      <c r="I24" s="365"/>
      <c r="J24" s="365"/>
      <c r="K24" s="365"/>
      <c r="L24" s="365"/>
    </row>
    <row r="25" spans="1:12" ht="25.5" customHeight="1">
      <c r="A25" s="363"/>
      <c r="B25" s="611"/>
      <c r="C25" s="611"/>
      <c r="D25" s="363"/>
      <c r="E25" s="365"/>
      <c r="F25" s="365"/>
      <c r="G25" s="366"/>
      <c r="H25" s="365"/>
      <c r="I25" s="365"/>
      <c r="J25" s="366"/>
      <c r="K25" s="365"/>
      <c r="L25" s="365"/>
    </row>
    <row r="26" spans="1:12" ht="25.5" customHeight="1">
      <c r="A26" s="363"/>
      <c r="B26" s="611"/>
      <c r="C26" s="611"/>
      <c r="D26" s="363"/>
      <c r="E26" s="365"/>
      <c r="F26" s="365"/>
      <c r="G26" s="365"/>
      <c r="H26" s="365"/>
      <c r="I26" s="365"/>
      <c r="J26" s="365"/>
      <c r="K26" s="365"/>
      <c r="L26" s="365"/>
    </row>
    <row r="27" spans="1:12" ht="25.5" customHeight="1">
      <c r="A27" s="363"/>
      <c r="B27" s="611"/>
      <c r="C27" s="611"/>
      <c r="D27" s="363"/>
      <c r="E27" s="367"/>
      <c r="F27" s="365"/>
      <c r="G27" s="365"/>
      <c r="H27" s="367"/>
      <c r="I27" s="365"/>
      <c r="J27" s="365"/>
      <c r="K27" s="367"/>
      <c r="L27" s="365"/>
    </row>
    <row r="28" spans="1:12" ht="25.5" customHeight="1">
      <c r="A28" s="363"/>
      <c r="B28" s="611"/>
      <c r="C28" s="611"/>
      <c r="D28" s="363"/>
      <c r="E28" s="365"/>
      <c r="F28" s="365"/>
      <c r="G28" s="365"/>
      <c r="H28" s="365"/>
      <c r="I28" s="365"/>
      <c r="J28" s="365"/>
      <c r="K28" s="365"/>
      <c r="L28" s="365"/>
    </row>
    <row r="29" spans="1:12" ht="25.5" customHeight="1">
      <c r="A29" s="363"/>
      <c r="B29" s="611"/>
      <c r="C29" s="611"/>
      <c r="D29" s="363"/>
      <c r="E29" s="365"/>
      <c r="F29" s="365"/>
      <c r="G29" s="365"/>
      <c r="H29" s="365"/>
      <c r="I29" s="365"/>
      <c r="J29" s="365"/>
      <c r="K29" s="365"/>
      <c r="L29" s="365"/>
    </row>
    <row r="30" spans="1:12" ht="25.5" customHeight="1">
      <c r="A30" s="363"/>
      <c r="B30" s="611"/>
      <c r="C30" s="611"/>
      <c r="D30" s="363"/>
      <c r="E30" s="365"/>
      <c r="F30" s="365"/>
      <c r="G30" s="365"/>
      <c r="H30" s="365"/>
      <c r="I30" s="365"/>
      <c r="J30" s="365"/>
      <c r="K30" s="365"/>
      <c r="L30" s="365"/>
    </row>
    <row r="31" spans="1:12" ht="25.5" customHeight="1">
      <c r="A31" s="363"/>
      <c r="B31" s="611"/>
      <c r="C31" s="611"/>
      <c r="D31" s="363"/>
      <c r="E31" s="365"/>
      <c r="F31" s="365"/>
      <c r="G31" s="365"/>
      <c r="H31" s="365"/>
      <c r="I31" s="365"/>
      <c r="J31" s="365"/>
      <c r="K31" s="365"/>
      <c r="L31" s="365"/>
    </row>
    <row r="32" spans="1:12" ht="25.5" customHeight="1">
      <c r="A32" s="363"/>
      <c r="B32" s="611"/>
      <c r="C32" s="611"/>
      <c r="D32" s="363"/>
      <c r="E32" s="365"/>
      <c r="F32" s="365"/>
      <c r="G32" s="365"/>
      <c r="H32" s="365"/>
      <c r="I32" s="365"/>
      <c r="J32" s="365"/>
      <c r="K32" s="365"/>
      <c r="L32" s="365"/>
    </row>
    <row r="33" spans="1:12" ht="18" customHeight="1">
      <c r="A33" s="363"/>
      <c r="B33" s="368"/>
      <c r="C33" s="368"/>
      <c r="D33" s="363"/>
      <c r="E33" s="363"/>
      <c r="F33" s="363"/>
      <c r="G33" s="363"/>
      <c r="H33" s="363"/>
      <c r="I33" s="363"/>
      <c r="J33" s="363"/>
      <c r="K33" s="363"/>
      <c r="L33" s="167"/>
    </row>
    <row r="34" spans="1:12" ht="24" customHeight="1"/>
    <row r="35" spans="1:12" ht="24" customHeight="1"/>
    <row r="36" spans="1:12" ht="24" customHeight="1"/>
    <row r="37" spans="1:12" ht="24" customHeight="1"/>
    <row r="38" spans="1:12" ht="24" customHeight="1"/>
    <row r="39" spans="1:12" ht="24" customHeight="1"/>
    <row r="40" spans="1:12" ht="24" customHeight="1"/>
    <row r="41" spans="1:12" ht="24" customHeight="1"/>
  </sheetData>
  <mergeCells count="38">
    <mergeCell ref="L3:L4"/>
    <mergeCell ref="A3:D4"/>
    <mergeCell ref="E3:E4"/>
    <mergeCell ref="F3:F4"/>
    <mergeCell ref="G3:J3"/>
    <mergeCell ref="K3:K4"/>
    <mergeCell ref="A20:A21"/>
    <mergeCell ref="D20:D21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B25:C25"/>
    <mergeCell ref="E20:E21"/>
    <mergeCell ref="F20:F21"/>
    <mergeCell ref="G20:G21"/>
    <mergeCell ref="H20:H21"/>
    <mergeCell ref="K20:K21"/>
    <mergeCell ref="L20:L21"/>
    <mergeCell ref="B22:C22"/>
    <mergeCell ref="B23:C23"/>
    <mergeCell ref="B24:C24"/>
    <mergeCell ref="I20:I21"/>
    <mergeCell ref="J20:J21"/>
    <mergeCell ref="B32:C32"/>
    <mergeCell ref="B26:C26"/>
    <mergeCell ref="B27:C27"/>
    <mergeCell ref="B28:C28"/>
    <mergeCell ref="B29:C29"/>
    <mergeCell ref="B30:C30"/>
    <mergeCell ref="B31:C31"/>
  </mergeCells>
  <phoneticPr fontId="8"/>
  <pageMargins left="0.59055118110236227" right="0.59055118110236227" top="0.59055118110236227" bottom="0.59055118110236227" header="0.31496062992125984" footer="0.31496062992125984"/>
  <pageSetup paperSize="9" firstPageNumber="121" orientation="portrait" useFirstPageNumber="1" r:id="rId1"/>
  <headerFooter alignWithMargins="0">
    <oddHeader>&amp;R&amp;10保健衛生</oddHeader>
    <oddFooter>&amp;C－&amp;P－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view="pageBreakPreview" topLeftCell="A7" zoomScale="85" zoomScaleNormal="100" zoomScaleSheetLayoutView="85" workbookViewId="0">
      <selection activeCell="F29" sqref="F29"/>
    </sheetView>
  </sheetViews>
  <sheetFormatPr defaultColWidth="8.625" defaultRowHeight="21" customHeight="1"/>
  <cols>
    <col min="1" max="1" width="1.375" style="368" customWidth="1"/>
    <col min="2" max="2" width="2.5" style="368" customWidth="1"/>
    <col min="3" max="3" width="15.125" style="368" customWidth="1"/>
    <col min="4" max="4" width="1.625" style="368" customWidth="1"/>
    <col min="5" max="15" width="9.5" style="368" customWidth="1"/>
    <col min="16" max="16384" width="8.625" style="368"/>
  </cols>
  <sheetData>
    <row r="1" spans="1:26" ht="22.5" customHeight="1">
      <c r="A1" s="369" t="s">
        <v>135</v>
      </c>
      <c r="B1" s="369"/>
      <c r="D1" s="369"/>
    </row>
    <row r="2" spans="1:26" ht="5.25" customHeight="1">
      <c r="O2" s="167"/>
    </row>
    <row r="3" spans="1:26" ht="23.1" customHeight="1">
      <c r="A3" s="370"/>
      <c r="B3" s="371"/>
      <c r="C3" s="372" t="s">
        <v>54</v>
      </c>
      <c r="D3" s="373"/>
      <c r="E3" s="666" t="s">
        <v>100</v>
      </c>
      <c r="F3" s="666" t="s">
        <v>101</v>
      </c>
      <c r="G3" s="666" t="s">
        <v>501</v>
      </c>
      <c r="H3" s="666" t="s">
        <v>145</v>
      </c>
      <c r="I3" s="666" t="s">
        <v>146</v>
      </c>
      <c r="J3" s="666" t="s">
        <v>502</v>
      </c>
      <c r="K3" s="666" t="s">
        <v>155</v>
      </c>
      <c r="L3" s="666" t="s">
        <v>156</v>
      </c>
      <c r="M3" s="666" t="s">
        <v>503</v>
      </c>
      <c r="N3" s="666" t="s">
        <v>504</v>
      </c>
      <c r="O3" s="668" t="s">
        <v>505</v>
      </c>
    </row>
    <row r="4" spans="1:26" ht="23.1" customHeight="1">
      <c r="A4" s="374"/>
      <c r="B4" s="375" t="s">
        <v>52</v>
      </c>
      <c r="C4" s="376"/>
      <c r="D4" s="377"/>
      <c r="E4" s="667"/>
      <c r="F4" s="667"/>
      <c r="G4" s="667"/>
      <c r="H4" s="667"/>
      <c r="I4" s="667"/>
      <c r="J4" s="667"/>
      <c r="K4" s="667"/>
      <c r="L4" s="667"/>
      <c r="M4" s="667"/>
      <c r="N4" s="667"/>
      <c r="O4" s="669"/>
    </row>
    <row r="5" spans="1:26" ht="35.1" customHeight="1">
      <c r="A5" s="379"/>
      <c r="B5" s="652" t="s">
        <v>55</v>
      </c>
      <c r="C5" s="652"/>
      <c r="D5" s="380"/>
      <c r="E5" s="258">
        <v>34015</v>
      </c>
      <c r="F5" s="259">
        <v>34380</v>
      </c>
      <c r="G5" s="258">
        <v>34739</v>
      </c>
      <c r="H5" s="258">
        <v>35137</v>
      </c>
      <c r="I5" s="259">
        <v>35591</v>
      </c>
      <c r="J5" s="259">
        <v>35941</v>
      </c>
      <c r="K5" s="258">
        <v>36663</v>
      </c>
      <c r="L5" s="259">
        <v>36989</v>
      </c>
      <c r="M5" s="258">
        <v>37307</v>
      </c>
      <c r="N5" s="258">
        <v>37679</v>
      </c>
      <c r="O5" s="567">
        <v>38366</v>
      </c>
      <c r="P5" s="318"/>
      <c r="Q5" s="318"/>
      <c r="R5" s="381"/>
      <c r="S5" s="318"/>
      <c r="T5" s="318"/>
      <c r="U5" s="381"/>
      <c r="V5" s="318"/>
      <c r="W5" s="318"/>
      <c r="X5" s="318"/>
      <c r="Y5" s="318"/>
      <c r="Z5" s="318"/>
    </row>
    <row r="6" spans="1:26" ht="35.1" customHeight="1">
      <c r="A6" s="379"/>
      <c r="B6" s="652" t="s">
        <v>56</v>
      </c>
      <c r="C6" s="652"/>
      <c r="D6" s="380"/>
      <c r="E6" s="258">
        <v>11527</v>
      </c>
      <c r="F6" s="259">
        <v>11857</v>
      </c>
      <c r="G6" s="258">
        <v>12134</v>
      </c>
      <c r="H6" s="258">
        <v>12405</v>
      </c>
      <c r="I6" s="259">
        <v>12741</v>
      </c>
      <c r="J6" s="259">
        <v>12935</v>
      </c>
      <c r="K6" s="258">
        <v>13384</v>
      </c>
      <c r="L6" s="259">
        <v>13638</v>
      </c>
      <c r="M6" s="258">
        <v>13796</v>
      </c>
      <c r="N6" s="258">
        <v>14037</v>
      </c>
      <c r="O6" s="567">
        <v>14480</v>
      </c>
      <c r="P6" s="318"/>
      <c r="Q6" s="318"/>
      <c r="R6" s="381"/>
      <c r="S6" s="318"/>
      <c r="T6" s="318"/>
      <c r="U6" s="381"/>
      <c r="V6" s="318"/>
      <c r="W6" s="318"/>
      <c r="X6" s="318"/>
      <c r="Y6" s="318"/>
      <c r="Z6" s="318"/>
    </row>
    <row r="7" spans="1:26" ht="35.1" customHeight="1">
      <c r="A7" s="653" t="s">
        <v>57</v>
      </c>
      <c r="B7" s="654"/>
      <c r="C7" s="382" t="s">
        <v>173</v>
      </c>
      <c r="D7" s="380"/>
      <c r="E7" s="258">
        <v>5272</v>
      </c>
      <c r="F7" s="259">
        <v>4872</v>
      </c>
      <c r="G7" s="258">
        <v>4877</v>
      </c>
      <c r="H7" s="258">
        <v>5067</v>
      </c>
      <c r="I7" s="259">
        <v>5206</v>
      </c>
      <c r="J7" s="259">
        <v>5379</v>
      </c>
      <c r="K7" s="258">
        <v>5390</v>
      </c>
      <c r="L7" s="259">
        <v>5508</v>
      </c>
      <c r="M7" s="258">
        <v>5288</v>
      </c>
      <c r="N7" s="258">
        <v>5591</v>
      </c>
      <c r="O7" s="567">
        <v>5712</v>
      </c>
      <c r="P7" s="318"/>
      <c r="Q7" s="318"/>
      <c r="R7" s="381"/>
      <c r="S7" s="318"/>
      <c r="T7" s="318"/>
      <c r="U7" s="381"/>
      <c r="V7" s="318"/>
      <c r="W7" s="318"/>
      <c r="X7" s="318"/>
      <c r="Y7" s="318"/>
      <c r="Z7" s="318"/>
    </row>
    <row r="8" spans="1:26" ht="35.1" customHeight="1">
      <c r="A8" s="655"/>
      <c r="B8" s="656"/>
      <c r="C8" s="382" t="s">
        <v>174</v>
      </c>
      <c r="D8" s="380"/>
      <c r="E8" s="258">
        <v>2992</v>
      </c>
      <c r="F8" s="259">
        <v>2768</v>
      </c>
      <c r="G8" s="383">
        <v>2994</v>
      </c>
      <c r="H8" s="258">
        <v>2801</v>
      </c>
      <c r="I8" s="259">
        <v>2742</v>
      </c>
      <c r="J8" s="256">
        <v>2922</v>
      </c>
      <c r="K8" s="258">
        <v>3058</v>
      </c>
      <c r="L8" s="259">
        <v>3255</v>
      </c>
      <c r="M8" s="383">
        <v>3605</v>
      </c>
      <c r="N8" s="258">
        <v>3620</v>
      </c>
      <c r="O8" s="567">
        <v>3726</v>
      </c>
      <c r="P8" s="318"/>
      <c r="Q8" s="318"/>
      <c r="R8" s="381"/>
      <c r="S8" s="318"/>
      <c r="T8" s="318"/>
      <c r="U8" s="381"/>
      <c r="V8" s="318"/>
      <c r="W8" s="318"/>
      <c r="X8" s="318"/>
      <c r="Y8" s="318"/>
      <c r="Z8" s="318"/>
    </row>
    <row r="9" spans="1:26" ht="17.100000000000001" customHeight="1">
      <c r="A9" s="655"/>
      <c r="B9" s="656"/>
      <c r="C9" s="659" t="s">
        <v>506</v>
      </c>
      <c r="D9" s="632"/>
      <c r="E9" s="69">
        <v>194</v>
      </c>
      <c r="F9" s="231">
        <v>188</v>
      </c>
      <c r="G9" s="69">
        <v>257</v>
      </c>
      <c r="H9" s="69">
        <v>226</v>
      </c>
      <c r="I9" s="231">
        <v>252</v>
      </c>
      <c r="J9" s="231">
        <v>229</v>
      </c>
      <c r="K9" s="69">
        <v>271</v>
      </c>
      <c r="L9" s="231">
        <v>246</v>
      </c>
      <c r="M9" s="69">
        <v>223</v>
      </c>
      <c r="N9" s="69">
        <v>192</v>
      </c>
      <c r="O9" s="384">
        <v>214</v>
      </c>
      <c r="P9" s="318"/>
      <c r="Q9" s="318"/>
      <c r="R9" s="381"/>
      <c r="S9" s="318"/>
      <c r="T9" s="318"/>
      <c r="U9" s="381"/>
      <c r="V9" s="318"/>
      <c r="W9" s="318"/>
      <c r="X9" s="318"/>
      <c r="Y9" s="318"/>
      <c r="Z9" s="318"/>
    </row>
    <row r="10" spans="1:26" ht="17.100000000000001" customHeight="1">
      <c r="A10" s="655"/>
      <c r="B10" s="656"/>
      <c r="C10" s="660"/>
      <c r="D10" s="632"/>
      <c r="E10" s="233">
        <v>756</v>
      </c>
      <c r="F10" s="232">
        <v>992</v>
      </c>
      <c r="G10" s="233">
        <v>1081</v>
      </c>
      <c r="H10" s="233">
        <v>1183</v>
      </c>
      <c r="I10" s="232">
        <v>1181</v>
      </c>
      <c r="J10" s="232">
        <f>1108+67</f>
        <v>1175</v>
      </c>
      <c r="K10" s="233">
        <f>1030+60</f>
        <v>1090</v>
      </c>
      <c r="L10" s="232">
        <f>1136+51</f>
        <v>1187</v>
      </c>
      <c r="M10" s="233">
        <v>1142</v>
      </c>
      <c r="N10" s="233">
        <v>1231</v>
      </c>
      <c r="O10" s="385">
        <v>1522</v>
      </c>
      <c r="P10" s="318"/>
      <c r="Q10" s="318"/>
      <c r="R10" s="381"/>
      <c r="S10" s="318"/>
      <c r="T10" s="318"/>
      <c r="U10" s="381"/>
      <c r="V10" s="318"/>
      <c r="W10" s="318"/>
      <c r="X10" s="318"/>
      <c r="Y10" s="318"/>
      <c r="Z10" s="318"/>
    </row>
    <row r="11" spans="1:26" ht="17.100000000000001" customHeight="1">
      <c r="A11" s="655"/>
      <c r="B11" s="656"/>
      <c r="C11" s="661" t="s">
        <v>507</v>
      </c>
      <c r="D11" s="662"/>
      <c r="E11" s="646">
        <v>4</v>
      </c>
      <c r="F11" s="646">
        <v>6</v>
      </c>
      <c r="G11" s="664">
        <v>5</v>
      </c>
      <c r="H11" s="646">
        <v>4</v>
      </c>
      <c r="I11" s="646">
        <v>8</v>
      </c>
      <c r="J11" s="646">
        <v>7</v>
      </c>
      <c r="K11" s="646">
        <v>8</v>
      </c>
      <c r="L11" s="646">
        <v>4</v>
      </c>
      <c r="M11" s="648">
        <v>0</v>
      </c>
      <c r="N11" s="646">
        <v>2</v>
      </c>
      <c r="O11" s="650">
        <v>1</v>
      </c>
      <c r="P11" s="318"/>
      <c r="Q11" s="318"/>
      <c r="R11" s="381"/>
      <c r="S11" s="318"/>
      <c r="T11" s="318"/>
      <c r="U11" s="381"/>
      <c r="V11" s="318"/>
      <c r="W11" s="318"/>
      <c r="X11" s="318"/>
      <c r="Y11" s="318"/>
      <c r="Z11" s="318"/>
    </row>
    <row r="12" spans="1:26" ht="17.100000000000001" customHeight="1">
      <c r="A12" s="655"/>
      <c r="B12" s="656"/>
      <c r="C12" s="660"/>
      <c r="D12" s="663"/>
      <c r="E12" s="647"/>
      <c r="F12" s="647"/>
      <c r="G12" s="665"/>
      <c r="H12" s="647"/>
      <c r="I12" s="647"/>
      <c r="J12" s="647"/>
      <c r="K12" s="647"/>
      <c r="L12" s="647"/>
      <c r="M12" s="649"/>
      <c r="N12" s="647"/>
      <c r="O12" s="651"/>
      <c r="P12" s="318"/>
      <c r="Q12" s="318"/>
      <c r="R12" s="381"/>
      <c r="S12" s="318"/>
      <c r="T12" s="318"/>
      <c r="U12" s="381"/>
      <c r="V12" s="318"/>
      <c r="W12" s="318"/>
      <c r="X12" s="318"/>
      <c r="Y12" s="318"/>
      <c r="Z12" s="318"/>
    </row>
    <row r="13" spans="1:26" ht="35.1" customHeight="1">
      <c r="A13" s="655"/>
      <c r="B13" s="656"/>
      <c r="C13" s="382" t="s">
        <v>33</v>
      </c>
      <c r="D13" s="380"/>
      <c r="E13" s="387">
        <f t="shared" ref="E13:O13" si="0">SUM(E7:E12)</f>
        <v>9218</v>
      </c>
      <c r="F13" s="387">
        <f t="shared" si="0"/>
        <v>8826</v>
      </c>
      <c r="G13" s="259">
        <f t="shared" si="0"/>
        <v>9214</v>
      </c>
      <c r="H13" s="258">
        <f t="shared" si="0"/>
        <v>9281</v>
      </c>
      <c r="I13" s="259">
        <f t="shared" si="0"/>
        <v>9389</v>
      </c>
      <c r="J13" s="259">
        <f t="shared" si="0"/>
        <v>9712</v>
      </c>
      <c r="K13" s="259">
        <f t="shared" si="0"/>
        <v>9817</v>
      </c>
      <c r="L13" s="259">
        <f t="shared" si="0"/>
        <v>10200</v>
      </c>
      <c r="M13" s="258">
        <f t="shared" si="0"/>
        <v>10258</v>
      </c>
      <c r="N13" s="259">
        <f t="shared" si="0"/>
        <v>10636</v>
      </c>
      <c r="O13" s="567">
        <f t="shared" si="0"/>
        <v>11175</v>
      </c>
      <c r="P13" s="318"/>
      <c r="Q13" s="318"/>
      <c r="R13" s="381"/>
      <c r="S13" s="318"/>
      <c r="T13" s="318"/>
      <c r="U13" s="381"/>
      <c r="V13" s="318"/>
      <c r="W13" s="318"/>
      <c r="X13" s="318"/>
      <c r="Y13" s="318"/>
      <c r="Z13" s="318"/>
    </row>
    <row r="14" spans="1:26" ht="35.1" customHeight="1">
      <c r="A14" s="657"/>
      <c r="B14" s="658"/>
      <c r="C14" s="382" t="s">
        <v>508</v>
      </c>
      <c r="D14" s="380"/>
      <c r="E14" s="70">
        <v>-3.1</v>
      </c>
      <c r="F14" s="70">
        <f t="shared" ref="F14" si="1">(F13/E13-1)*100</f>
        <v>-4.2525493599479329</v>
      </c>
      <c r="G14" s="70">
        <f>(G13/F13-1)*100</f>
        <v>4.3961024246544245</v>
      </c>
      <c r="H14" s="70">
        <f t="shared" ref="H14:O14" si="2">(H13/G13-1)*100</f>
        <v>0.72715433036683041</v>
      </c>
      <c r="I14" s="70">
        <f t="shared" si="2"/>
        <v>1.1636677082210944</v>
      </c>
      <c r="J14" s="70">
        <f t="shared" si="2"/>
        <v>3.4401959740121502</v>
      </c>
      <c r="K14" s="70">
        <f t="shared" si="2"/>
        <v>1.08113673805601</v>
      </c>
      <c r="L14" s="234">
        <f t="shared" si="2"/>
        <v>3.9013955383518484</v>
      </c>
      <c r="M14" s="388">
        <f t="shared" si="2"/>
        <v>0.5686274509803857</v>
      </c>
      <c r="N14" s="70">
        <f t="shared" si="2"/>
        <v>3.6849288360304211</v>
      </c>
      <c r="O14" s="569">
        <f t="shared" si="2"/>
        <v>5.0676946220383545</v>
      </c>
      <c r="P14" s="318"/>
      <c r="Q14" s="318"/>
      <c r="R14" s="381"/>
      <c r="S14" s="318"/>
      <c r="T14" s="318"/>
      <c r="U14" s="381"/>
      <c r="V14" s="318"/>
      <c r="W14" s="318"/>
      <c r="X14" s="318"/>
      <c r="Y14" s="318"/>
      <c r="Z14" s="318"/>
    </row>
    <row r="15" spans="1:26" ht="17.100000000000001" customHeight="1">
      <c r="A15" s="628"/>
      <c r="B15" s="630" t="s">
        <v>509</v>
      </c>
      <c r="C15" s="631"/>
      <c r="D15" s="632"/>
      <c r="E15" s="642">
        <v>742</v>
      </c>
      <c r="F15" s="642">
        <v>703</v>
      </c>
      <c r="G15" s="643">
        <v>727</v>
      </c>
      <c r="H15" s="637">
        <v>724</v>
      </c>
      <c r="I15" s="641">
        <v>723</v>
      </c>
      <c r="J15" s="642">
        <v>740</v>
      </c>
      <c r="K15" s="637">
        <v>734</v>
      </c>
      <c r="L15" s="641">
        <v>756</v>
      </c>
      <c r="M15" s="643">
        <v>766</v>
      </c>
      <c r="N15" s="637">
        <v>773</v>
      </c>
      <c r="O15" s="638">
        <v>777</v>
      </c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</row>
    <row r="16" spans="1:26" ht="17.100000000000001" customHeight="1">
      <c r="A16" s="628"/>
      <c r="B16" s="639" t="s">
        <v>58</v>
      </c>
      <c r="C16" s="640"/>
      <c r="D16" s="632"/>
      <c r="E16" s="645"/>
      <c r="F16" s="645"/>
      <c r="G16" s="644"/>
      <c r="H16" s="637"/>
      <c r="I16" s="641"/>
      <c r="J16" s="645"/>
      <c r="K16" s="637"/>
      <c r="L16" s="641"/>
      <c r="M16" s="644"/>
      <c r="N16" s="637"/>
      <c r="O16" s="638"/>
      <c r="P16" s="318"/>
      <c r="Q16" s="318"/>
      <c r="R16" s="318"/>
      <c r="S16" s="318"/>
      <c r="T16" s="318"/>
      <c r="V16" s="318"/>
      <c r="W16" s="318"/>
      <c r="X16" s="318"/>
      <c r="Y16" s="318"/>
      <c r="Z16" s="318"/>
    </row>
    <row r="17" spans="1:26" ht="17.100000000000001" customHeight="1">
      <c r="A17" s="628"/>
      <c r="B17" s="630" t="s">
        <v>510</v>
      </c>
      <c r="C17" s="631"/>
      <c r="D17" s="632"/>
      <c r="E17" s="642">
        <v>2191</v>
      </c>
      <c r="F17" s="642">
        <v>2039</v>
      </c>
      <c r="G17" s="637">
        <v>2080</v>
      </c>
      <c r="H17" s="637">
        <v>2050</v>
      </c>
      <c r="I17" s="641">
        <v>2019</v>
      </c>
      <c r="J17" s="641">
        <v>2057</v>
      </c>
      <c r="K17" s="637">
        <v>2010</v>
      </c>
      <c r="L17" s="641">
        <v>2049</v>
      </c>
      <c r="M17" s="637">
        <v>2071</v>
      </c>
      <c r="N17" s="637">
        <v>2075</v>
      </c>
      <c r="O17" s="638">
        <v>2059</v>
      </c>
    </row>
    <row r="18" spans="1:26" ht="17.100000000000001" customHeight="1">
      <c r="A18" s="628"/>
      <c r="B18" s="639" t="s">
        <v>59</v>
      </c>
      <c r="C18" s="640"/>
      <c r="D18" s="632"/>
      <c r="E18" s="645"/>
      <c r="F18" s="645"/>
      <c r="G18" s="643"/>
      <c r="H18" s="637"/>
      <c r="I18" s="641"/>
      <c r="J18" s="642"/>
      <c r="K18" s="637"/>
      <c r="L18" s="641"/>
      <c r="M18" s="643"/>
      <c r="N18" s="637"/>
      <c r="O18" s="638"/>
      <c r="V18" s="318"/>
      <c r="W18" s="318"/>
      <c r="X18" s="318"/>
      <c r="Y18" s="318"/>
      <c r="Z18" s="318"/>
    </row>
    <row r="19" spans="1:26" ht="17.100000000000001" customHeight="1">
      <c r="A19" s="628"/>
      <c r="B19" s="630" t="s">
        <v>60</v>
      </c>
      <c r="C19" s="631"/>
      <c r="D19" s="632"/>
      <c r="E19" s="255" t="s">
        <v>61</v>
      </c>
      <c r="F19" s="255" t="s">
        <v>61</v>
      </c>
      <c r="G19" s="389" t="s">
        <v>61</v>
      </c>
      <c r="H19" s="255" t="s">
        <v>61</v>
      </c>
      <c r="I19" s="255" t="s">
        <v>61</v>
      </c>
      <c r="J19" s="255" t="s">
        <v>61</v>
      </c>
      <c r="K19" s="255" t="s">
        <v>61</v>
      </c>
      <c r="L19" s="255" t="s">
        <v>61</v>
      </c>
      <c r="M19" s="389" t="s">
        <v>61</v>
      </c>
      <c r="N19" s="255" t="s">
        <v>61</v>
      </c>
      <c r="O19" s="568" t="s">
        <v>61</v>
      </c>
      <c r="P19" s="318"/>
      <c r="Q19" s="318"/>
      <c r="R19" s="381"/>
      <c r="S19" s="318"/>
      <c r="T19" s="318"/>
      <c r="U19" s="381"/>
      <c r="V19" s="318"/>
      <c r="W19" s="318"/>
      <c r="X19" s="318"/>
      <c r="Y19" s="318"/>
      <c r="Z19" s="318"/>
    </row>
    <row r="20" spans="1:26" ht="17.100000000000001" customHeight="1">
      <c r="A20" s="628"/>
      <c r="B20" s="639" t="s">
        <v>62</v>
      </c>
      <c r="C20" s="640"/>
      <c r="D20" s="632"/>
      <c r="E20" s="226">
        <v>141892</v>
      </c>
      <c r="F20" s="257">
        <v>185542</v>
      </c>
      <c r="G20" s="226">
        <v>228858</v>
      </c>
      <c r="H20" s="226">
        <v>238348</v>
      </c>
      <c r="I20" s="390">
        <v>233228</v>
      </c>
      <c r="J20" s="257">
        <v>218594</v>
      </c>
      <c r="K20" s="226">
        <v>206933</v>
      </c>
      <c r="L20" s="257">
        <v>213308</v>
      </c>
      <c r="M20" s="226">
        <v>164190</v>
      </c>
      <c r="N20" s="226">
        <v>207790</v>
      </c>
      <c r="O20" s="391">
        <v>310869</v>
      </c>
      <c r="P20" s="318"/>
      <c r="Q20" s="318"/>
      <c r="R20" s="381"/>
      <c r="S20" s="318"/>
      <c r="T20" s="318"/>
      <c r="U20" s="381"/>
      <c r="V20" s="318"/>
      <c r="W20" s="318"/>
      <c r="X20" s="318"/>
      <c r="Y20" s="318"/>
      <c r="Z20" s="318"/>
    </row>
    <row r="21" spans="1:26" ht="17.100000000000001" customHeight="1">
      <c r="A21" s="628"/>
      <c r="B21" s="630" t="s">
        <v>511</v>
      </c>
      <c r="C21" s="631"/>
      <c r="D21" s="632"/>
      <c r="E21" s="256" t="s">
        <v>63</v>
      </c>
      <c r="F21" s="256" t="s">
        <v>63</v>
      </c>
      <c r="G21" s="383" t="s">
        <v>63</v>
      </c>
      <c r="H21" s="256" t="s">
        <v>63</v>
      </c>
      <c r="I21" s="256" t="s">
        <v>63</v>
      </c>
      <c r="J21" s="256" t="s">
        <v>63</v>
      </c>
      <c r="K21" s="256" t="s">
        <v>63</v>
      </c>
      <c r="L21" s="256" t="s">
        <v>63</v>
      </c>
      <c r="M21" s="383" t="s">
        <v>63</v>
      </c>
      <c r="N21" s="256" t="s">
        <v>63</v>
      </c>
      <c r="O21" s="392" t="s">
        <v>63</v>
      </c>
      <c r="P21" s="318"/>
      <c r="Q21" s="318"/>
      <c r="R21" s="381"/>
      <c r="S21" s="318"/>
      <c r="T21" s="318"/>
      <c r="U21" s="381"/>
      <c r="V21" s="318"/>
      <c r="W21" s="318"/>
      <c r="X21" s="318"/>
      <c r="Y21" s="318"/>
      <c r="Z21" s="318"/>
    </row>
    <row r="22" spans="1:26" ht="17.100000000000001" customHeight="1">
      <c r="A22" s="629"/>
      <c r="B22" s="634" t="s">
        <v>53</v>
      </c>
      <c r="C22" s="635"/>
      <c r="D22" s="633"/>
      <c r="E22" s="71">
        <v>4171</v>
      </c>
      <c r="F22" s="235">
        <v>5397</v>
      </c>
      <c r="G22" s="71">
        <v>6588</v>
      </c>
      <c r="H22" s="71">
        <v>6783</v>
      </c>
      <c r="I22" s="235">
        <v>6553</v>
      </c>
      <c r="J22" s="235">
        <v>6082</v>
      </c>
      <c r="K22" s="71">
        <v>5644</v>
      </c>
      <c r="L22" s="235">
        <v>5767</v>
      </c>
      <c r="M22" s="71">
        <f>M20*1000/M5</f>
        <v>4401.0507411477738</v>
      </c>
      <c r="N22" s="71">
        <f t="shared" ref="N22:O22" si="3">N20*1000/N5</f>
        <v>5514.7429602696466</v>
      </c>
      <c r="O22" s="570">
        <f t="shared" si="3"/>
        <v>8102.7211593598495</v>
      </c>
      <c r="P22" s="318"/>
      <c r="Q22" s="318"/>
      <c r="R22" s="381"/>
      <c r="S22" s="318"/>
      <c r="T22" s="318"/>
      <c r="U22" s="381"/>
      <c r="V22" s="318"/>
      <c r="W22" s="318"/>
      <c r="X22" s="318"/>
      <c r="Y22" s="318"/>
      <c r="Z22" s="318"/>
    </row>
    <row r="23" spans="1:26" ht="16.5" customHeight="1">
      <c r="A23" s="163" t="s">
        <v>175</v>
      </c>
      <c r="B23" s="163"/>
      <c r="C23" s="163"/>
      <c r="G23" s="318"/>
      <c r="H23" s="318"/>
      <c r="I23" s="381"/>
      <c r="J23" s="318"/>
      <c r="K23" s="318"/>
      <c r="L23" s="393" t="s">
        <v>512</v>
      </c>
      <c r="M23" s="318"/>
      <c r="N23" s="318"/>
      <c r="O23" s="394"/>
      <c r="P23" s="318"/>
      <c r="Q23" s="318"/>
      <c r="R23" s="381"/>
      <c r="S23" s="318"/>
      <c r="T23" s="318"/>
      <c r="U23" s="381"/>
      <c r="V23" s="318"/>
      <c r="W23" s="318"/>
      <c r="X23" s="318"/>
      <c r="Y23" s="318"/>
      <c r="Z23" s="318"/>
    </row>
    <row r="24" spans="1:26" ht="16.5" customHeight="1">
      <c r="A24" s="163" t="s">
        <v>64</v>
      </c>
      <c r="B24" s="163"/>
      <c r="C24" s="163"/>
      <c r="G24" s="318"/>
      <c r="H24" s="318"/>
      <c r="I24" s="395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</row>
    <row r="25" spans="1:26" ht="16.5" customHeight="1">
      <c r="A25" s="163" t="s">
        <v>513</v>
      </c>
      <c r="B25" s="163"/>
      <c r="C25" s="163"/>
      <c r="G25" s="318"/>
      <c r="H25" s="318"/>
      <c r="I25" s="395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</row>
    <row r="26" spans="1:26" ht="21" customHeight="1">
      <c r="A26" s="636" t="s">
        <v>514</v>
      </c>
      <c r="B26" s="636"/>
      <c r="C26" s="636"/>
      <c r="D26" s="636"/>
      <c r="E26" s="636"/>
      <c r="F26" s="636"/>
      <c r="G26" s="636"/>
      <c r="H26" s="636"/>
      <c r="I26" s="636"/>
      <c r="J26" s="300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</row>
    <row r="27" spans="1:26" ht="21" customHeight="1">
      <c r="A27" s="163"/>
      <c r="B27" s="163"/>
      <c r="C27" s="163"/>
      <c r="G27" s="318"/>
      <c r="H27" s="318"/>
      <c r="I27" s="395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</row>
    <row r="28" spans="1:26" ht="21" customHeight="1">
      <c r="A28" s="163"/>
      <c r="B28" s="163"/>
      <c r="C28" s="163"/>
      <c r="G28" s="318"/>
      <c r="H28" s="318"/>
      <c r="I28" s="395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</row>
    <row r="29" spans="1:26" ht="21" customHeight="1">
      <c r="A29" s="163"/>
      <c r="B29" s="163"/>
      <c r="G29" s="318"/>
      <c r="H29" s="318"/>
      <c r="I29" s="395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</row>
    <row r="30" spans="1:26" ht="21" customHeight="1">
      <c r="G30" s="318"/>
      <c r="H30" s="318"/>
      <c r="I30" s="395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</row>
    <row r="31" spans="1:26" ht="21" customHeight="1">
      <c r="I31" s="395"/>
      <c r="R31" s="397"/>
    </row>
    <row r="32" spans="1:26" ht="21" customHeight="1">
      <c r="I32" s="395"/>
    </row>
    <row r="33" spans="8:20" s="398" customFormat="1" ht="21" customHeight="1">
      <c r="H33" s="318"/>
      <c r="I33" s="395"/>
      <c r="J33" s="318"/>
      <c r="K33" s="318"/>
      <c r="L33" s="318"/>
      <c r="M33" s="318"/>
      <c r="O33" s="318"/>
      <c r="Q33" s="399"/>
      <c r="T33" s="399"/>
    </row>
    <row r="34" spans="8:20" ht="21" customHeight="1">
      <c r="I34" s="395"/>
    </row>
    <row r="35" spans="8:20" ht="21" customHeight="1">
      <c r="I35" s="395"/>
    </row>
  </sheetData>
  <mergeCells count="68">
    <mergeCell ref="I3:I4"/>
    <mergeCell ref="J3:J4"/>
    <mergeCell ref="B5:C5"/>
    <mergeCell ref="E3:E4"/>
    <mergeCell ref="F3:F4"/>
    <mergeCell ref="G3:G4"/>
    <mergeCell ref="H3:H4"/>
    <mergeCell ref="K3:K4"/>
    <mergeCell ref="L3:L4"/>
    <mergeCell ref="M3:M4"/>
    <mergeCell ref="N3:N4"/>
    <mergeCell ref="O3:O4"/>
    <mergeCell ref="J11:J12"/>
    <mergeCell ref="B6:C6"/>
    <mergeCell ref="A7:B14"/>
    <mergeCell ref="C9:C10"/>
    <mergeCell ref="D9:D10"/>
    <mergeCell ref="C11:C12"/>
    <mergeCell ref="D11:D12"/>
    <mergeCell ref="E11:E12"/>
    <mergeCell ref="F11:F12"/>
    <mergeCell ref="G11:G12"/>
    <mergeCell ref="H11:H12"/>
    <mergeCell ref="I11:I12"/>
    <mergeCell ref="A15:A16"/>
    <mergeCell ref="B15:C15"/>
    <mergeCell ref="D15:D16"/>
    <mergeCell ref="E15:E16"/>
    <mergeCell ref="F15:F16"/>
    <mergeCell ref="K11:K12"/>
    <mergeCell ref="L11:L12"/>
    <mergeCell ref="M11:M12"/>
    <mergeCell ref="N11:N12"/>
    <mergeCell ref="O11:O12"/>
    <mergeCell ref="M15:M16"/>
    <mergeCell ref="N15:N16"/>
    <mergeCell ref="O15:O16"/>
    <mergeCell ref="B16:C16"/>
    <mergeCell ref="A17:A18"/>
    <mergeCell ref="B17:C17"/>
    <mergeCell ref="D17:D18"/>
    <mergeCell ref="E17:E18"/>
    <mergeCell ref="F17:F18"/>
    <mergeCell ref="G17:G18"/>
    <mergeCell ref="G15:G16"/>
    <mergeCell ref="H15:H16"/>
    <mergeCell ref="I15:I16"/>
    <mergeCell ref="J15:J16"/>
    <mergeCell ref="K15:K16"/>
    <mergeCell ref="L15:L16"/>
    <mergeCell ref="N17:N18"/>
    <mergeCell ref="O17:O18"/>
    <mergeCell ref="B18:C18"/>
    <mergeCell ref="A19:A20"/>
    <mergeCell ref="B19:C19"/>
    <mergeCell ref="D19:D20"/>
    <mergeCell ref="B20:C20"/>
    <mergeCell ref="H17:H18"/>
    <mergeCell ref="I17:I18"/>
    <mergeCell ref="J17:J18"/>
    <mergeCell ref="K17:K18"/>
    <mergeCell ref="L17:L18"/>
    <mergeCell ref="M17:M18"/>
    <mergeCell ref="A21:A22"/>
    <mergeCell ref="B21:C21"/>
    <mergeCell ref="D21:D22"/>
    <mergeCell ref="B22:C22"/>
    <mergeCell ref="A26:I26"/>
  </mergeCells>
  <phoneticPr fontId="8"/>
  <pageMargins left="0.59055118110236227" right="0.59055118110236227" top="0.59055118110236227" bottom="0.59055118110236227" header="0.31496062992125984" footer="0.31496062992125984"/>
  <pageSetup paperSize="9" scale="98" firstPageNumber="122" orientation="landscape" useFirstPageNumber="1" r:id="rId1"/>
  <headerFooter alignWithMargins="0">
    <oddHeader>&amp;L&amp;10保健衛生</oddHeader>
    <oddFooter>&amp;C－&amp;P－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A13" zoomScaleNormal="100" workbookViewId="0">
      <selection activeCell="E29" sqref="E29:G29"/>
    </sheetView>
  </sheetViews>
  <sheetFormatPr defaultColWidth="8.625" defaultRowHeight="21" customHeight="1"/>
  <cols>
    <col min="1" max="2" width="3.875" style="18" customWidth="1"/>
    <col min="3" max="10" width="9.625" style="18" customWidth="1"/>
    <col min="11" max="16384" width="8.625" style="18"/>
  </cols>
  <sheetData>
    <row r="1" spans="1:20" ht="27" customHeight="1">
      <c r="A1" s="277" t="s">
        <v>136</v>
      </c>
    </row>
    <row r="2" spans="1:20" ht="24" customHeight="1"/>
    <row r="3" spans="1:20" ht="21" customHeight="1">
      <c r="A3" s="400"/>
      <c r="B3" s="401" t="s">
        <v>69</v>
      </c>
      <c r="C3" s="402" t="s">
        <v>70</v>
      </c>
      <c r="D3" s="402" t="s">
        <v>71</v>
      </c>
      <c r="E3" s="402" t="s">
        <v>72</v>
      </c>
      <c r="F3" s="403" t="s">
        <v>73</v>
      </c>
      <c r="G3" s="404" t="s">
        <v>525</v>
      </c>
      <c r="H3" s="405" t="s">
        <v>527</v>
      </c>
      <c r="I3" s="406" t="s">
        <v>74</v>
      </c>
      <c r="J3" s="407" t="s">
        <v>65</v>
      </c>
      <c r="L3" s="19"/>
    </row>
    <row r="4" spans="1:20" ht="21" customHeight="1">
      <c r="A4" s="408" t="s">
        <v>75</v>
      </c>
      <c r="B4" s="409"/>
      <c r="C4" s="410" t="s">
        <v>66</v>
      </c>
      <c r="D4" s="410" t="s">
        <v>20</v>
      </c>
      <c r="E4" s="410" t="s">
        <v>67</v>
      </c>
      <c r="F4" s="411" t="s">
        <v>68</v>
      </c>
      <c r="G4" s="412" t="s">
        <v>526</v>
      </c>
      <c r="H4" s="410" t="s">
        <v>20</v>
      </c>
      <c r="I4" s="413" t="s">
        <v>76</v>
      </c>
      <c r="J4" s="414" t="s">
        <v>77</v>
      </c>
      <c r="K4" s="283"/>
      <c r="L4" s="283"/>
      <c r="T4" s="19"/>
    </row>
    <row r="5" spans="1:20" ht="27" customHeight="1">
      <c r="A5" s="695" t="s">
        <v>515</v>
      </c>
      <c r="B5" s="696"/>
      <c r="C5" s="236">
        <v>2</v>
      </c>
      <c r="D5" s="236">
        <v>3</v>
      </c>
      <c r="E5" s="237">
        <v>2976</v>
      </c>
      <c r="F5" s="238">
        <v>28840</v>
      </c>
      <c r="G5" s="237">
        <v>157</v>
      </c>
      <c r="H5" s="415">
        <v>20075</v>
      </c>
      <c r="I5" s="237">
        <f>(E5*1000)/(G5+H5)</f>
        <v>147.09371293001186</v>
      </c>
      <c r="J5" s="416">
        <f>F5*1000/(G5+H5)</f>
        <v>1425.4646105179913</v>
      </c>
      <c r="K5" s="283"/>
      <c r="L5" s="283"/>
      <c r="M5" s="283"/>
      <c r="N5" s="283"/>
      <c r="O5" s="283"/>
      <c r="P5" s="283"/>
      <c r="Q5" s="283"/>
      <c r="R5" s="283"/>
      <c r="S5" s="283"/>
      <c r="T5" s="283"/>
    </row>
    <row r="6" spans="1:20" ht="27" customHeight="1">
      <c r="A6" s="676" t="s">
        <v>516</v>
      </c>
      <c r="B6" s="677"/>
      <c r="C6" s="72">
        <v>2</v>
      </c>
      <c r="D6" s="72">
        <v>3</v>
      </c>
      <c r="E6" s="73">
        <v>2825</v>
      </c>
      <c r="F6" s="74">
        <v>26833</v>
      </c>
      <c r="G6" s="73">
        <v>165</v>
      </c>
      <c r="H6" s="417">
        <v>20119</v>
      </c>
      <c r="I6" s="237">
        <f>(E6*1000)/(G6+H6)</f>
        <v>139.27233287320055</v>
      </c>
      <c r="J6" s="416">
        <f>F6*1000/(G6+H6)</f>
        <v>1322.8653125616249</v>
      </c>
      <c r="K6" s="295"/>
      <c r="L6" s="295"/>
    </row>
    <row r="7" spans="1:20" ht="27" customHeight="1">
      <c r="A7" s="676" t="s">
        <v>517</v>
      </c>
      <c r="B7" s="677"/>
      <c r="C7" s="72">
        <v>2</v>
      </c>
      <c r="D7" s="72">
        <v>3</v>
      </c>
      <c r="E7" s="73">
        <v>3119</v>
      </c>
      <c r="F7" s="74">
        <v>29630</v>
      </c>
      <c r="G7" s="73">
        <v>165</v>
      </c>
      <c r="H7" s="417">
        <v>19617</v>
      </c>
      <c r="I7" s="237">
        <f t="shared" ref="I7:I14" si="0">(E7*1000)/(G7+H7)</f>
        <v>157.66858760489333</v>
      </c>
      <c r="J7" s="416">
        <f t="shared" ref="J7:J14" si="1">F7*1000/(G7+H7)</f>
        <v>1497.8263067435041</v>
      </c>
      <c r="K7" s="295"/>
      <c r="L7" s="295"/>
    </row>
    <row r="8" spans="1:20" ht="27" customHeight="1">
      <c r="A8" s="676" t="s">
        <v>518</v>
      </c>
      <c r="B8" s="677"/>
      <c r="C8" s="236">
        <v>2</v>
      </c>
      <c r="D8" s="236">
        <v>3</v>
      </c>
      <c r="E8" s="237">
        <v>3142</v>
      </c>
      <c r="F8" s="238">
        <v>29846</v>
      </c>
      <c r="G8" s="237">
        <v>148</v>
      </c>
      <c r="H8" s="415">
        <v>19435</v>
      </c>
      <c r="I8" s="237">
        <f t="shared" si="0"/>
        <v>160.44528417504978</v>
      </c>
      <c r="J8" s="416">
        <f t="shared" si="1"/>
        <v>1524.0770055660521</v>
      </c>
      <c r="K8" s="295"/>
      <c r="L8" s="295"/>
    </row>
    <row r="9" spans="1:20" ht="27" customHeight="1">
      <c r="A9" s="676" t="s">
        <v>519</v>
      </c>
      <c r="B9" s="677"/>
      <c r="C9" s="72">
        <v>2</v>
      </c>
      <c r="D9" s="72">
        <v>3</v>
      </c>
      <c r="E9" s="73">
        <v>3096</v>
      </c>
      <c r="F9" s="74">
        <v>30252</v>
      </c>
      <c r="G9" s="73">
        <v>135</v>
      </c>
      <c r="H9" s="417">
        <v>18757</v>
      </c>
      <c r="I9" s="237">
        <f t="shared" si="0"/>
        <v>163.87889053567648</v>
      </c>
      <c r="J9" s="416">
        <f t="shared" si="1"/>
        <v>1601.3127249629472</v>
      </c>
      <c r="K9" s="295"/>
      <c r="L9" s="295"/>
    </row>
    <row r="10" spans="1:20" ht="27" customHeight="1">
      <c r="A10" s="676" t="s">
        <v>520</v>
      </c>
      <c r="B10" s="677"/>
      <c r="C10" s="72">
        <v>2</v>
      </c>
      <c r="D10" s="72">
        <v>3</v>
      </c>
      <c r="E10" s="73">
        <v>3120</v>
      </c>
      <c r="F10" s="74">
        <v>30889</v>
      </c>
      <c r="G10" s="73">
        <v>131</v>
      </c>
      <c r="H10" s="417">
        <v>17335</v>
      </c>
      <c r="I10" s="237">
        <f t="shared" si="0"/>
        <v>178.63277224321538</v>
      </c>
      <c r="J10" s="416">
        <f t="shared" si="1"/>
        <v>1768.5216993015001</v>
      </c>
      <c r="K10" s="295"/>
      <c r="L10" s="295"/>
    </row>
    <row r="11" spans="1:20" ht="27" customHeight="1">
      <c r="A11" s="676" t="s">
        <v>521</v>
      </c>
      <c r="B11" s="677"/>
      <c r="C11" s="236">
        <v>2</v>
      </c>
      <c r="D11" s="236">
        <v>3</v>
      </c>
      <c r="E11" s="237">
        <v>3078</v>
      </c>
      <c r="F11" s="238">
        <v>30386</v>
      </c>
      <c r="G11" s="237">
        <v>117</v>
      </c>
      <c r="H11" s="415">
        <v>17753</v>
      </c>
      <c r="I11" s="237">
        <f t="shared" si="0"/>
        <v>172.24398433128147</v>
      </c>
      <c r="J11" s="416">
        <f t="shared" si="1"/>
        <v>1700.3917179630666</v>
      </c>
      <c r="K11" s="295"/>
      <c r="L11" s="295"/>
    </row>
    <row r="12" spans="1:20" ht="27" customHeight="1">
      <c r="A12" s="676" t="s">
        <v>522</v>
      </c>
      <c r="B12" s="677"/>
      <c r="C12" s="72">
        <v>2</v>
      </c>
      <c r="D12" s="72">
        <v>3</v>
      </c>
      <c r="E12" s="73">
        <v>3033</v>
      </c>
      <c r="F12" s="74">
        <v>47285</v>
      </c>
      <c r="G12" s="73">
        <v>104</v>
      </c>
      <c r="H12" s="417">
        <v>17335</v>
      </c>
      <c r="I12" s="237">
        <f t="shared" si="0"/>
        <v>173.92052296576639</v>
      </c>
      <c r="J12" s="416">
        <f t="shared" si="1"/>
        <v>2711.4513446871952</v>
      </c>
      <c r="K12" s="295"/>
      <c r="L12" s="295"/>
    </row>
    <row r="13" spans="1:20" ht="27" customHeight="1">
      <c r="A13" s="676" t="s">
        <v>523</v>
      </c>
      <c r="B13" s="677"/>
      <c r="C13" s="72">
        <v>2</v>
      </c>
      <c r="D13" s="72">
        <v>3</v>
      </c>
      <c r="E13" s="73">
        <v>3338</v>
      </c>
      <c r="F13" s="74">
        <v>27301</v>
      </c>
      <c r="G13" s="73">
        <v>104</v>
      </c>
      <c r="H13" s="417">
        <v>17159</v>
      </c>
      <c r="I13" s="237">
        <f t="shared" si="0"/>
        <v>193.36152464809129</v>
      </c>
      <c r="J13" s="416">
        <f t="shared" si="1"/>
        <v>1581.4748305624746</v>
      </c>
      <c r="K13" s="295"/>
      <c r="L13" s="295"/>
    </row>
    <row r="14" spans="1:20" ht="27" customHeight="1">
      <c r="A14" s="684" t="s">
        <v>524</v>
      </c>
      <c r="B14" s="685"/>
      <c r="C14" s="418">
        <v>2</v>
      </c>
      <c r="D14" s="418">
        <v>3</v>
      </c>
      <c r="E14" s="419">
        <v>3299</v>
      </c>
      <c r="F14" s="420">
        <v>36337</v>
      </c>
      <c r="G14" s="419">
        <v>95</v>
      </c>
      <c r="H14" s="421">
        <v>16775</v>
      </c>
      <c r="I14" s="419">
        <f t="shared" si="0"/>
        <v>195.55423829282751</v>
      </c>
      <c r="J14" s="422">
        <f t="shared" si="1"/>
        <v>2153.941908713693</v>
      </c>
      <c r="K14" s="295"/>
      <c r="L14" s="295"/>
    </row>
    <row r="15" spans="1:20" ht="24" customHeight="1">
      <c r="B15" s="423"/>
      <c r="J15" s="19" t="s">
        <v>534</v>
      </c>
    </row>
    <row r="16" spans="1:20" ht="22.5" customHeight="1">
      <c r="B16" s="423"/>
      <c r="J16" s="19"/>
    </row>
    <row r="17" spans="1:20" ht="27" customHeight="1">
      <c r="A17" s="298" t="s">
        <v>137</v>
      </c>
      <c r="B17" s="423"/>
      <c r="J17" s="19"/>
    </row>
    <row r="18" spans="1:20" ht="15.75" customHeight="1">
      <c r="B18" s="423"/>
      <c r="L18" s="19"/>
    </row>
    <row r="19" spans="1:20" ht="21" customHeight="1">
      <c r="A19" s="400"/>
      <c r="B19" s="401" t="s">
        <v>69</v>
      </c>
      <c r="C19" s="608" t="s">
        <v>531</v>
      </c>
      <c r="D19" s="608"/>
      <c r="E19" s="697" t="s">
        <v>532</v>
      </c>
      <c r="F19" s="698"/>
      <c r="G19" s="699"/>
      <c r="H19" s="688" t="s">
        <v>78</v>
      </c>
      <c r="I19" s="689"/>
      <c r="J19" s="690"/>
      <c r="K19" s="283"/>
      <c r="L19" s="283"/>
      <c r="T19" s="19"/>
    </row>
    <row r="20" spans="1:20" ht="21" customHeight="1">
      <c r="A20" s="408" t="s">
        <v>75</v>
      </c>
      <c r="B20" s="409"/>
      <c r="C20" s="694"/>
      <c r="D20" s="694"/>
      <c r="E20" s="700"/>
      <c r="F20" s="701"/>
      <c r="G20" s="702"/>
      <c r="H20" s="691"/>
      <c r="I20" s="692"/>
      <c r="J20" s="693"/>
      <c r="K20" s="283"/>
      <c r="L20" s="283"/>
      <c r="M20" s="283"/>
      <c r="N20" s="283"/>
      <c r="O20" s="283"/>
      <c r="P20" s="283"/>
      <c r="Q20" s="283"/>
      <c r="R20" s="283"/>
      <c r="S20" s="283"/>
      <c r="T20" s="283"/>
    </row>
    <row r="21" spans="1:20" ht="27" customHeight="1">
      <c r="A21" s="695" t="s">
        <v>528</v>
      </c>
      <c r="B21" s="696"/>
      <c r="C21" s="670">
        <v>122</v>
      </c>
      <c r="D21" s="671"/>
      <c r="E21" s="703" t="s">
        <v>675</v>
      </c>
      <c r="F21" s="704"/>
      <c r="G21" s="704"/>
      <c r="H21" s="670">
        <v>15</v>
      </c>
      <c r="I21" s="671"/>
      <c r="J21" s="672"/>
      <c r="K21" s="20"/>
      <c r="L21" s="20"/>
      <c r="M21" s="424"/>
      <c r="N21" s="424"/>
      <c r="O21" s="424"/>
      <c r="P21" s="424"/>
      <c r="Q21" s="424"/>
      <c r="R21" s="424"/>
      <c r="S21" s="424"/>
      <c r="T21" s="424"/>
    </row>
    <row r="22" spans="1:20" ht="27" customHeight="1">
      <c r="A22" s="676" t="s">
        <v>529</v>
      </c>
      <c r="B22" s="677"/>
      <c r="C22" s="670">
        <v>117</v>
      </c>
      <c r="D22" s="671"/>
      <c r="E22" s="678" t="s">
        <v>676</v>
      </c>
      <c r="F22" s="679"/>
      <c r="G22" s="680"/>
      <c r="H22" s="670">
        <v>21</v>
      </c>
      <c r="I22" s="671"/>
      <c r="J22" s="672"/>
      <c r="K22" s="20"/>
      <c r="L22" s="20"/>
      <c r="M22" s="425"/>
      <c r="N22" s="425"/>
      <c r="O22" s="426"/>
      <c r="P22" s="426"/>
      <c r="Q22" s="425"/>
      <c r="R22" s="425"/>
      <c r="S22" s="425"/>
      <c r="T22" s="425"/>
    </row>
    <row r="23" spans="1:20" ht="27" customHeight="1">
      <c r="A23" s="676" t="s">
        <v>518</v>
      </c>
      <c r="B23" s="677"/>
      <c r="C23" s="670">
        <v>177</v>
      </c>
      <c r="D23" s="671"/>
      <c r="E23" s="678" t="s">
        <v>677</v>
      </c>
      <c r="F23" s="679"/>
      <c r="G23" s="680"/>
      <c r="H23" s="670">
        <v>27</v>
      </c>
      <c r="I23" s="671"/>
      <c r="J23" s="672"/>
      <c r="K23" s="20"/>
      <c r="L23" s="20"/>
      <c r="M23" s="425"/>
      <c r="N23" s="425"/>
      <c r="O23" s="426"/>
      <c r="P23" s="426"/>
      <c r="Q23" s="425"/>
      <c r="R23" s="425"/>
      <c r="S23" s="425"/>
      <c r="T23" s="425"/>
    </row>
    <row r="24" spans="1:20" ht="27" customHeight="1">
      <c r="A24" s="676" t="s">
        <v>519</v>
      </c>
      <c r="B24" s="677"/>
      <c r="C24" s="670">
        <v>180</v>
      </c>
      <c r="D24" s="671"/>
      <c r="E24" s="678" t="s">
        <v>678</v>
      </c>
      <c r="F24" s="679"/>
      <c r="G24" s="680"/>
      <c r="H24" s="670">
        <v>28</v>
      </c>
      <c r="I24" s="671"/>
      <c r="J24" s="672"/>
      <c r="K24" s="20"/>
      <c r="L24" s="20"/>
      <c r="M24" s="425"/>
      <c r="N24" s="425"/>
      <c r="O24" s="426"/>
      <c r="P24" s="426"/>
      <c r="Q24" s="425"/>
      <c r="R24" s="425"/>
      <c r="S24" s="425"/>
      <c r="T24" s="425"/>
    </row>
    <row r="25" spans="1:20" ht="27" customHeight="1">
      <c r="A25" s="676" t="s">
        <v>520</v>
      </c>
      <c r="B25" s="677"/>
      <c r="C25" s="670">
        <v>193</v>
      </c>
      <c r="D25" s="671"/>
      <c r="E25" s="678" t="s">
        <v>679</v>
      </c>
      <c r="F25" s="679"/>
      <c r="G25" s="680"/>
      <c r="H25" s="670">
        <v>30</v>
      </c>
      <c r="I25" s="671"/>
      <c r="J25" s="672"/>
      <c r="K25" s="20"/>
      <c r="L25" s="20"/>
      <c r="M25" s="425"/>
      <c r="N25" s="425"/>
      <c r="O25" s="426"/>
      <c r="P25" s="426"/>
      <c r="Q25" s="425"/>
      <c r="R25" s="425"/>
      <c r="S25" s="425"/>
      <c r="T25" s="425"/>
    </row>
    <row r="26" spans="1:20" ht="27" customHeight="1">
      <c r="A26" s="676" t="s">
        <v>521</v>
      </c>
      <c r="B26" s="677"/>
      <c r="C26" s="670">
        <v>129</v>
      </c>
      <c r="D26" s="671"/>
      <c r="E26" s="678" t="s">
        <v>680</v>
      </c>
      <c r="F26" s="679"/>
      <c r="G26" s="680"/>
      <c r="H26" s="670">
        <v>31</v>
      </c>
      <c r="I26" s="671"/>
      <c r="J26" s="672"/>
      <c r="K26" s="20"/>
      <c r="L26" s="20"/>
      <c r="M26" s="426"/>
      <c r="N26" s="427"/>
      <c r="O26" s="427"/>
      <c r="P26" s="427"/>
      <c r="Q26" s="426"/>
      <c r="R26" s="426"/>
      <c r="S26" s="426"/>
      <c r="T26" s="426"/>
    </row>
    <row r="27" spans="1:20" ht="27" customHeight="1">
      <c r="A27" s="676" t="s">
        <v>522</v>
      </c>
      <c r="B27" s="677"/>
      <c r="C27" s="670">
        <v>103</v>
      </c>
      <c r="D27" s="671"/>
      <c r="E27" s="681" t="s">
        <v>681</v>
      </c>
      <c r="F27" s="682"/>
      <c r="G27" s="683"/>
      <c r="H27" s="670">
        <v>13</v>
      </c>
      <c r="I27" s="671"/>
      <c r="J27" s="672"/>
      <c r="K27" s="20"/>
      <c r="L27" s="20"/>
      <c r="M27" s="426"/>
      <c r="N27" s="426"/>
      <c r="O27" s="426"/>
      <c r="P27" s="427"/>
      <c r="Q27" s="426"/>
      <c r="R27" s="426"/>
      <c r="S27" s="426"/>
      <c r="T27" s="426"/>
    </row>
    <row r="28" spans="1:20" ht="27" customHeight="1">
      <c r="A28" s="676" t="s">
        <v>523</v>
      </c>
      <c r="B28" s="677"/>
      <c r="C28" s="670">
        <v>80</v>
      </c>
      <c r="D28" s="671"/>
      <c r="E28" s="681" t="s">
        <v>682</v>
      </c>
      <c r="F28" s="682"/>
      <c r="G28" s="683"/>
      <c r="H28" s="670">
        <v>11</v>
      </c>
      <c r="I28" s="671"/>
      <c r="J28" s="672"/>
      <c r="K28" s="20"/>
      <c r="L28" s="20"/>
      <c r="M28" s="425"/>
      <c r="N28" s="426"/>
      <c r="O28" s="426"/>
      <c r="P28" s="427"/>
      <c r="Q28" s="425"/>
      <c r="R28" s="425"/>
      <c r="S28" s="425"/>
      <c r="T28" s="425"/>
    </row>
    <row r="29" spans="1:20" ht="27" customHeight="1">
      <c r="A29" s="684" t="s">
        <v>530</v>
      </c>
      <c r="B29" s="685"/>
      <c r="C29" s="673">
        <v>123</v>
      </c>
      <c r="D29" s="674"/>
      <c r="E29" s="686" t="s">
        <v>683</v>
      </c>
      <c r="F29" s="687"/>
      <c r="G29" s="687"/>
      <c r="H29" s="673">
        <v>15</v>
      </c>
      <c r="I29" s="674"/>
      <c r="J29" s="675"/>
      <c r="K29" s="20"/>
      <c r="L29" s="20"/>
      <c r="M29" s="425"/>
      <c r="N29" s="426"/>
      <c r="O29" s="426"/>
      <c r="P29" s="427"/>
      <c r="Q29" s="425"/>
      <c r="R29" s="425"/>
      <c r="S29" s="425"/>
      <c r="T29" s="425"/>
    </row>
    <row r="30" spans="1:20" ht="24" customHeight="1">
      <c r="B30" s="21"/>
      <c r="C30" s="19"/>
      <c r="D30" s="20"/>
      <c r="E30" s="20"/>
      <c r="F30" s="20"/>
      <c r="G30" s="20"/>
      <c r="H30" s="20"/>
      <c r="I30" s="20"/>
      <c r="J30" s="19" t="s">
        <v>533</v>
      </c>
      <c r="K30" s="20"/>
      <c r="L30" s="20"/>
      <c r="M30" s="425"/>
      <c r="N30" s="426"/>
      <c r="O30" s="426"/>
      <c r="P30" s="427"/>
      <c r="Q30" s="425"/>
      <c r="R30" s="425"/>
      <c r="S30" s="425"/>
      <c r="T30" s="425"/>
    </row>
    <row r="31" spans="1:20" ht="21" customHeight="1">
      <c r="B31" s="21"/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425"/>
      <c r="N31" s="426"/>
      <c r="O31" s="426"/>
      <c r="P31" s="427"/>
      <c r="Q31" s="425"/>
      <c r="R31" s="425"/>
      <c r="S31" s="425"/>
      <c r="T31" s="425"/>
    </row>
    <row r="32" spans="1:20" ht="21" customHeight="1">
      <c r="B32" s="21"/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425"/>
      <c r="N32" s="426"/>
      <c r="O32" s="426"/>
      <c r="P32" s="427"/>
      <c r="Q32" s="425"/>
      <c r="R32" s="425"/>
      <c r="S32" s="425"/>
      <c r="T32" s="425"/>
    </row>
    <row r="33" spans="2:20" ht="21" customHeight="1">
      <c r="B33" s="21"/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425"/>
      <c r="N33" s="426"/>
      <c r="O33" s="426"/>
      <c r="P33" s="427"/>
      <c r="Q33" s="425"/>
      <c r="R33" s="425"/>
      <c r="S33" s="425"/>
      <c r="T33" s="425"/>
    </row>
    <row r="34" spans="2:20" ht="21" customHeight="1">
      <c r="B34" s="21"/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425"/>
      <c r="N34" s="426"/>
      <c r="O34" s="426"/>
      <c r="P34" s="427"/>
      <c r="Q34" s="425"/>
      <c r="R34" s="425"/>
      <c r="S34" s="425"/>
      <c r="T34" s="425"/>
    </row>
    <row r="35" spans="2:20" ht="21" customHeight="1">
      <c r="B35" s="21"/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425"/>
      <c r="N35" s="426"/>
      <c r="O35" s="426"/>
      <c r="P35" s="427"/>
      <c r="Q35" s="425"/>
      <c r="R35" s="425"/>
      <c r="S35" s="425"/>
      <c r="T35" s="425"/>
    </row>
    <row r="36" spans="2:20" ht="21" customHeight="1">
      <c r="B36" s="21"/>
      <c r="C36" s="19"/>
      <c r="D36" s="20"/>
      <c r="E36" s="20"/>
      <c r="F36" s="20"/>
      <c r="G36" s="20"/>
      <c r="H36" s="20"/>
      <c r="I36" s="20"/>
      <c r="J36" s="20"/>
      <c r="K36" s="20"/>
      <c r="L36" s="20"/>
      <c r="M36" s="425"/>
      <c r="N36" s="426"/>
      <c r="O36" s="426"/>
      <c r="P36" s="427"/>
      <c r="Q36" s="425"/>
      <c r="R36" s="425"/>
      <c r="S36" s="425"/>
      <c r="T36" s="425"/>
    </row>
    <row r="37" spans="2:20" ht="21" customHeight="1">
      <c r="B37" s="283"/>
      <c r="D37" s="299"/>
      <c r="E37" s="299"/>
      <c r="F37" s="299"/>
      <c r="G37" s="299"/>
      <c r="H37" s="299"/>
      <c r="I37" s="299"/>
      <c r="J37" s="299"/>
      <c r="K37" s="299"/>
      <c r="L37" s="299"/>
      <c r="T37" s="19"/>
    </row>
    <row r="38" spans="2:20" ht="21" customHeight="1">
      <c r="L38" s="19"/>
    </row>
  </sheetData>
  <mergeCells count="49">
    <mergeCell ref="A5:B5"/>
    <mergeCell ref="A9:B9"/>
    <mergeCell ref="A10:B10"/>
    <mergeCell ref="A11:B11"/>
    <mergeCell ref="A6:B6"/>
    <mergeCell ref="A7:B7"/>
    <mergeCell ref="A8:B8"/>
    <mergeCell ref="H19:J20"/>
    <mergeCell ref="H21:J21"/>
    <mergeCell ref="A12:B12"/>
    <mergeCell ref="A13:B13"/>
    <mergeCell ref="A14:B14"/>
    <mergeCell ref="C19:D20"/>
    <mergeCell ref="A21:B21"/>
    <mergeCell ref="C21:D21"/>
    <mergeCell ref="E19:G20"/>
    <mergeCell ref="E21:G21"/>
    <mergeCell ref="H24:J24"/>
    <mergeCell ref="H25:J25"/>
    <mergeCell ref="A22:B22"/>
    <mergeCell ref="C22:D22"/>
    <mergeCell ref="A23:B23"/>
    <mergeCell ref="C23:D23"/>
    <mergeCell ref="E22:G22"/>
    <mergeCell ref="E23:G23"/>
    <mergeCell ref="H22:J22"/>
    <mergeCell ref="H23:J23"/>
    <mergeCell ref="A24:B24"/>
    <mergeCell ref="C24:D24"/>
    <mergeCell ref="A25:B25"/>
    <mergeCell ref="C25:D25"/>
    <mergeCell ref="E24:G24"/>
    <mergeCell ref="E25:G25"/>
    <mergeCell ref="H28:J28"/>
    <mergeCell ref="H29:J29"/>
    <mergeCell ref="A26:B26"/>
    <mergeCell ref="C26:D26"/>
    <mergeCell ref="A27:B27"/>
    <mergeCell ref="C27:D27"/>
    <mergeCell ref="E26:G26"/>
    <mergeCell ref="E27:G27"/>
    <mergeCell ref="H26:J26"/>
    <mergeCell ref="H27:J27"/>
    <mergeCell ref="A28:B28"/>
    <mergeCell ref="C28:D28"/>
    <mergeCell ref="A29:B29"/>
    <mergeCell ref="C29:D29"/>
    <mergeCell ref="E28:G28"/>
    <mergeCell ref="E29:G29"/>
  </mergeCells>
  <phoneticPr fontId="8"/>
  <pageMargins left="0.59055118110236227" right="0.59055118110236227" top="0.59055118110236227" bottom="0.59055118110236227" header="0.31496062992125984" footer="0.31496062992125984"/>
  <pageSetup paperSize="9" firstPageNumber="123" orientation="portrait" useFirstPageNumber="1" r:id="rId1"/>
  <headerFooter alignWithMargins="0">
    <oddHeader>&amp;R&amp;10保健衛生</oddHeader>
    <oddFooter>&amp;C－&amp;P－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F29" sqref="F29"/>
    </sheetView>
  </sheetViews>
  <sheetFormatPr defaultRowHeight="13.5"/>
  <cols>
    <col min="1" max="1" width="3.625" style="358" customWidth="1"/>
    <col min="2" max="10" width="8.625" style="358" customWidth="1"/>
    <col min="11" max="16384" width="9" style="358"/>
  </cols>
  <sheetData>
    <row r="1" spans="1:11" ht="27" customHeight="1">
      <c r="A1" s="357" t="s">
        <v>138</v>
      </c>
      <c r="B1" s="357"/>
    </row>
    <row r="2" spans="1:11" ht="6" customHeight="1"/>
    <row r="3" spans="1:11" ht="20.100000000000001" customHeight="1">
      <c r="A3" s="428"/>
      <c r="B3" s="429"/>
      <c r="C3" s="430" t="s">
        <v>36</v>
      </c>
      <c r="D3" s="721" t="s">
        <v>480</v>
      </c>
      <c r="E3" s="723" t="s">
        <v>154</v>
      </c>
      <c r="F3" s="723" t="s">
        <v>481</v>
      </c>
      <c r="G3" s="723" t="s">
        <v>157</v>
      </c>
      <c r="H3" s="723" t="s">
        <v>482</v>
      </c>
      <c r="I3" s="723" t="s">
        <v>483</v>
      </c>
      <c r="J3" s="715" t="s">
        <v>484</v>
      </c>
      <c r="K3" s="431"/>
    </row>
    <row r="4" spans="1:11" ht="20.100000000000001" customHeight="1">
      <c r="A4" s="432" t="s">
        <v>37</v>
      </c>
      <c r="B4" s="433"/>
      <c r="C4" s="434"/>
      <c r="D4" s="722"/>
      <c r="E4" s="724"/>
      <c r="F4" s="724"/>
      <c r="G4" s="724"/>
      <c r="H4" s="724"/>
      <c r="I4" s="724"/>
      <c r="J4" s="716"/>
      <c r="K4" s="431"/>
    </row>
    <row r="5" spans="1:11" ht="20.100000000000001" customHeight="1">
      <c r="A5" s="717" t="s">
        <v>176</v>
      </c>
      <c r="B5" s="706" t="s">
        <v>38</v>
      </c>
      <c r="C5" s="435" t="s">
        <v>39</v>
      </c>
      <c r="D5" s="75">
        <v>705</v>
      </c>
      <c r="E5" s="75">
        <v>294</v>
      </c>
      <c r="F5" s="76" t="s">
        <v>168</v>
      </c>
      <c r="G5" s="210" t="s">
        <v>168</v>
      </c>
      <c r="H5" s="210" t="s">
        <v>168</v>
      </c>
      <c r="I5" s="210" t="s">
        <v>168</v>
      </c>
      <c r="J5" s="77" t="s">
        <v>168</v>
      </c>
      <c r="K5" s="431"/>
    </row>
    <row r="6" spans="1:11" ht="20.100000000000001" customHeight="1">
      <c r="A6" s="717"/>
      <c r="B6" s="706"/>
      <c r="C6" s="435" t="s">
        <v>40</v>
      </c>
      <c r="D6" s="75">
        <v>413</v>
      </c>
      <c r="E6" s="75">
        <v>184</v>
      </c>
      <c r="F6" s="76" t="s">
        <v>168</v>
      </c>
      <c r="G6" s="210" t="s">
        <v>168</v>
      </c>
      <c r="H6" s="210" t="s">
        <v>168</v>
      </c>
      <c r="I6" s="210" t="s">
        <v>168</v>
      </c>
      <c r="J6" s="77" t="s">
        <v>168</v>
      </c>
      <c r="K6" s="431"/>
    </row>
    <row r="7" spans="1:11" ht="20.100000000000001" customHeight="1">
      <c r="A7" s="717"/>
      <c r="B7" s="706"/>
      <c r="C7" s="435" t="s">
        <v>177</v>
      </c>
      <c r="D7" s="78">
        <f>D6/D5</f>
        <v>0.58581560283687939</v>
      </c>
      <c r="E7" s="78">
        <f>E6/E5</f>
        <v>0.62585034013605445</v>
      </c>
      <c r="F7" s="79"/>
      <c r="G7" s="211"/>
      <c r="H7" s="211"/>
      <c r="I7" s="211"/>
      <c r="J7" s="80"/>
      <c r="K7" s="431"/>
    </row>
    <row r="8" spans="1:11" ht="20.100000000000001" customHeight="1">
      <c r="A8" s="705" t="s">
        <v>178</v>
      </c>
      <c r="B8" s="706"/>
      <c r="C8" s="435" t="s">
        <v>39</v>
      </c>
      <c r="D8" s="89" t="s">
        <v>485</v>
      </c>
      <c r="E8" s="75">
        <v>3303</v>
      </c>
      <c r="F8" s="75">
        <v>908</v>
      </c>
      <c r="G8" s="212">
        <v>775</v>
      </c>
      <c r="H8" s="216">
        <v>454</v>
      </c>
      <c r="I8" s="216">
        <v>306</v>
      </c>
      <c r="J8" s="436">
        <v>212</v>
      </c>
      <c r="K8" s="431"/>
    </row>
    <row r="9" spans="1:11" ht="20.100000000000001" customHeight="1">
      <c r="A9" s="705"/>
      <c r="B9" s="706"/>
      <c r="C9" s="435" t="s">
        <v>40</v>
      </c>
      <c r="D9" s="89" t="s">
        <v>485</v>
      </c>
      <c r="E9" s="75">
        <v>1668</v>
      </c>
      <c r="F9" s="75">
        <v>580</v>
      </c>
      <c r="G9" s="212">
        <v>356</v>
      </c>
      <c r="H9" s="216">
        <v>175</v>
      </c>
      <c r="I9" s="216">
        <v>82</v>
      </c>
      <c r="J9" s="436">
        <v>29</v>
      </c>
      <c r="K9" s="431"/>
    </row>
    <row r="10" spans="1:11" ht="20.100000000000001" customHeight="1">
      <c r="A10" s="705"/>
      <c r="B10" s="706"/>
      <c r="C10" s="435" t="s">
        <v>177</v>
      </c>
      <c r="D10" s="79"/>
      <c r="E10" s="81">
        <f>E9/E8</f>
        <v>0.50499545867393281</v>
      </c>
      <c r="F10" s="81">
        <f>F9/F8</f>
        <v>0.63876651982378851</v>
      </c>
      <c r="G10" s="81">
        <f>G9/G8</f>
        <v>0.45935483870967742</v>
      </c>
      <c r="H10" s="217">
        <f>H9/H8</f>
        <v>0.38546255506607929</v>
      </c>
      <c r="I10" s="217">
        <f t="shared" ref="I10:J10" si="0">I9/I8</f>
        <v>0.26797385620915032</v>
      </c>
      <c r="J10" s="437">
        <f t="shared" si="0"/>
        <v>0.13679245283018868</v>
      </c>
      <c r="K10" s="431"/>
    </row>
    <row r="11" spans="1:11" ht="20.100000000000001" customHeight="1">
      <c r="A11" s="718" t="s">
        <v>486</v>
      </c>
      <c r="B11" s="706" t="s">
        <v>41</v>
      </c>
      <c r="C11" s="435" t="s">
        <v>39</v>
      </c>
      <c r="D11" s="75">
        <v>2581</v>
      </c>
      <c r="E11" s="75">
        <v>2502</v>
      </c>
      <c r="F11" s="75">
        <v>134</v>
      </c>
      <c r="G11" s="212">
        <v>121</v>
      </c>
      <c r="H11" s="216">
        <v>74</v>
      </c>
      <c r="I11" s="216">
        <v>55</v>
      </c>
      <c r="J11" s="436">
        <v>32</v>
      </c>
      <c r="K11" s="431"/>
    </row>
    <row r="12" spans="1:11" ht="20.100000000000001" customHeight="1">
      <c r="A12" s="719"/>
      <c r="B12" s="706"/>
      <c r="C12" s="435" t="s">
        <v>40</v>
      </c>
      <c r="D12" s="75">
        <v>1668</v>
      </c>
      <c r="E12" s="75">
        <v>1228</v>
      </c>
      <c r="F12" s="75">
        <v>81</v>
      </c>
      <c r="G12" s="212">
        <v>27</v>
      </c>
      <c r="H12" s="216">
        <v>9</v>
      </c>
      <c r="I12" s="216">
        <v>8</v>
      </c>
      <c r="J12" s="436">
        <v>0</v>
      </c>
      <c r="K12" s="431"/>
    </row>
    <row r="13" spans="1:11" ht="20.100000000000001" customHeight="1">
      <c r="A13" s="719"/>
      <c r="B13" s="706"/>
      <c r="C13" s="435" t="s">
        <v>487</v>
      </c>
      <c r="D13" s="81">
        <f t="shared" ref="D13:J13" si="1">D12/D11</f>
        <v>0.64626113909337468</v>
      </c>
      <c r="E13" s="81">
        <f t="shared" si="1"/>
        <v>0.49080735411670662</v>
      </c>
      <c r="F13" s="81">
        <f t="shared" si="1"/>
        <v>0.60447761194029848</v>
      </c>
      <c r="G13" s="81">
        <f t="shared" si="1"/>
        <v>0.2231404958677686</v>
      </c>
      <c r="H13" s="217">
        <f t="shared" si="1"/>
        <v>0.12162162162162163</v>
      </c>
      <c r="I13" s="217">
        <f t="shared" si="1"/>
        <v>0.14545454545454545</v>
      </c>
      <c r="J13" s="437">
        <f t="shared" si="1"/>
        <v>0</v>
      </c>
      <c r="K13" s="431"/>
    </row>
    <row r="14" spans="1:11" ht="20.100000000000001" customHeight="1">
      <c r="A14" s="719"/>
      <c r="B14" s="706" t="s">
        <v>35</v>
      </c>
      <c r="C14" s="435" t="s">
        <v>39</v>
      </c>
      <c r="D14" s="75">
        <v>729</v>
      </c>
      <c r="E14" s="75">
        <v>828</v>
      </c>
      <c r="F14" s="75">
        <v>792</v>
      </c>
      <c r="G14" s="212">
        <v>355</v>
      </c>
      <c r="H14" s="216">
        <v>148</v>
      </c>
      <c r="I14" s="216">
        <v>117</v>
      </c>
      <c r="J14" s="436">
        <v>60</v>
      </c>
      <c r="K14" s="431"/>
    </row>
    <row r="15" spans="1:11" ht="20.100000000000001" customHeight="1">
      <c r="A15" s="719"/>
      <c r="B15" s="706"/>
      <c r="C15" s="435" t="s">
        <v>40</v>
      </c>
      <c r="D15" s="75">
        <v>485</v>
      </c>
      <c r="E15" s="75">
        <v>584</v>
      </c>
      <c r="F15" s="75">
        <v>460</v>
      </c>
      <c r="G15" s="212">
        <v>196</v>
      </c>
      <c r="H15" s="216">
        <v>24</v>
      </c>
      <c r="I15" s="216">
        <v>20</v>
      </c>
      <c r="J15" s="436">
        <v>5</v>
      </c>
      <c r="K15" s="431"/>
    </row>
    <row r="16" spans="1:11" ht="20.100000000000001" customHeight="1">
      <c r="A16" s="719"/>
      <c r="B16" s="706"/>
      <c r="C16" s="435" t="s">
        <v>487</v>
      </c>
      <c r="D16" s="81">
        <f t="shared" ref="D16:J16" si="2">D15/D14</f>
        <v>0.66529492455418382</v>
      </c>
      <c r="E16" s="81">
        <f t="shared" si="2"/>
        <v>0.70531400966183577</v>
      </c>
      <c r="F16" s="81">
        <f t="shared" si="2"/>
        <v>0.58080808080808077</v>
      </c>
      <c r="G16" s="81">
        <f t="shared" si="2"/>
        <v>0.55211267605633807</v>
      </c>
      <c r="H16" s="217">
        <f t="shared" si="2"/>
        <v>0.16216216216216217</v>
      </c>
      <c r="I16" s="217">
        <f t="shared" si="2"/>
        <v>0.17094017094017094</v>
      </c>
      <c r="J16" s="437">
        <f t="shared" si="2"/>
        <v>8.3333333333333329E-2</v>
      </c>
      <c r="K16" s="431"/>
    </row>
    <row r="17" spans="1:11" ht="20.100000000000001" customHeight="1">
      <c r="A17" s="719"/>
      <c r="B17" s="706" t="s">
        <v>42</v>
      </c>
      <c r="C17" s="435" t="s">
        <v>39</v>
      </c>
      <c r="D17" s="75">
        <v>475</v>
      </c>
      <c r="E17" s="75">
        <v>451</v>
      </c>
      <c r="F17" s="75">
        <v>468</v>
      </c>
      <c r="G17" s="212">
        <v>438</v>
      </c>
      <c r="H17" s="216">
        <v>461</v>
      </c>
      <c r="I17" s="216">
        <v>443</v>
      </c>
      <c r="J17" s="436">
        <v>378</v>
      </c>
      <c r="K17" s="431"/>
    </row>
    <row r="18" spans="1:11" ht="20.100000000000001" customHeight="1">
      <c r="A18" s="719"/>
      <c r="B18" s="706"/>
      <c r="C18" s="435" t="s">
        <v>40</v>
      </c>
      <c r="D18" s="75">
        <v>382</v>
      </c>
      <c r="E18" s="75">
        <v>396</v>
      </c>
      <c r="F18" s="75">
        <v>334</v>
      </c>
      <c r="G18" s="212">
        <v>277</v>
      </c>
      <c r="H18" s="216">
        <v>295</v>
      </c>
      <c r="I18" s="216">
        <v>244</v>
      </c>
      <c r="J18" s="436">
        <v>242</v>
      </c>
      <c r="K18" s="431"/>
    </row>
    <row r="19" spans="1:11" ht="20.100000000000001" customHeight="1">
      <c r="A19" s="720"/>
      <c r="B19" s="706"/>
      <c r="C19" s="435" t="s">
        <v>487</v>
      </c>
      <c r="D19" s="81">
        <f t="shared" ref="D19:J19" si="3">D18/D17</f>
        <v>0.80421052631578949</v>
      </c>
      <c r="E19" s="81">
        <f t="shared" si="3"/>
        <v>0.87804878048780488</v>
      </c>
      <c r="F19" s="81">
        <f t="shared" si="3"/>
        <v>0.71367521367521369</v>
      </c>
      <c r="G19" s="81">
        <f t="shared" si="3"/>
        <v>0.63242009132420096</v>
      </c>
      <c r="H19" s="217">
        <f t="shared" si="3"/>
        <v>0.63991323210412143</v>
      </c>
      <c r="I19" s="217">
        <f t="shared" si="3"/>
        <v>0.55079006772009032</v>
      </c>
      <c r="J19" s="437">
        <f t="shared" si="3"/>
        <v>0.64021164021164023</v>
      </c>
      <c r="K19" s="431"/>
    </row>
    <row r="20" spans="1:11" ht="20.100000000000001" customHeight="1">
      <c r="A20" s="705" t="s">
        <v>179</v>
      </c>
      <c r="B20" s="706"/>
      <c r="C20" s="435" t="s">
        <v>39</v>
      </c>
      <c r="D20" s="89" t="s">
        <v>488</v>
      </c>
      <c r="E20" s="75">
        <v>632</v>
      </c>
      <c r="F20" s="75">
        <v>1995</v>
      </c>
      <c r="G20" s="212">
        <v>3197</v>
      </c>
      <c r="H20" s="216">
        <v>3344</v>
      </c>
      <c r="I20" s="216">
        <v>3713</v>
      </c>
      <c r="J20" s="436">
        <v>2248</v>
      </c>
      <c r="K20" s="431"/>
    </row>
    <row r="21" spans="1:11" ht="20.100000000000001" customHeight="1">
      <c r="A21" s="705"/>
      <c r="B21" s="706"/>
      <c r="C21" s="435" t="s">
        <v>40</v>
      </c>
      <c r="D21" s="89" t="s">
        <v>488</v>
      </c>
      <c r="E21" s="75">
        <v>458</v>
      </c>
      <c r="F21" s="75">
        <v>1567</v>
      </c>
      <c r="G21" s="212">
        <v>1928</v>
      </c>
      <c r="H21" s="216">
        <v>2156</v>
      </c>
      <c r="I21" s="216">
        <v>2336</v>
      </c>
      <c r="J21" s="436">
        <v>2356</v>
      </c>
      <c r="K21" s="431"/>
    </row>
    <row r="22" spans="1:11" ht="20.100000000000001" customHeight="1">
      <c r="A22" s="705"/>
      <c r="B22" s="706"/>
      <c r="C22" s="435" t="s">
        <v>487</v>
      </c>
      <c r="D22" s="79"/>
      <c r="E22" s="81">
        <f>E21/E20</f>
        <v>0.72468354430379744</v>
      </c>
      <c r="F22" s="81">
        <f>F21/F20</f>
        <v>0.78546365914786964</v>
      </c>
      <c r="G22" s="81">
        <f>G21/G20</f>
        <v>0.60306537378792613</v>
      </c>
      <c r="H22" s="217">
        <f>H21/H20</f>
        <v>0.64473684210526316</v>
      </c>
      <c r="I22" s="217">
        <f t="shared" ref="I22:J22" si="4">I21/I20</f>
        <v>0.6291408564503097</v>
      </c>
      <c r="J22" s="437">
        <f t="shared" si="4"/>
        <v>1.0480427046263345</v>
      </c>
      <c r="K22" s="431"/>
    </row>
    <row r="23" spans="1:11" ht="20.100000000000001" customHeight="1">
      <c r="A23" s="709" t="s">
        <v>148</v>
      </c>
      <c r="B23" s="710"/>
      <c r="C23" s="435" t="s">
        <v>39</v>
      </c>
      <c r="D23" s="88">
        <v>548</v>
      </c>
      <c r="E23" s="75">
        <v>568</v>
      </c>
      <c r="F23" s="75">
        <v>552</v>
      </c>
      <c r="G23" s="212">
        <v>681</v>
      </c>
      <c r="H23" s="216">
        <v>555</v>
      </c>
      <c r="I23" s="216">
        <v>556</v>
      </c>
      <c r="J23" s="436">
        <v>604</v>
      </c>
      <c r="K23" s="431"/>
    </row>
    <row r="24" spans="1:11" ht="20.100000000000001" customHeight="1">
      <c r="A24" s="711"/>
      <c r="B24" s="712"/>
      <c r="C24" s="435" t="s">
        <v>104</v>
      </c>
      <c r="D24" s="216">
        <v>483</v>
      </c>
      <c r="E24" s="75">
        <v>528</v>
      </c>
      <c r="F24" s="75">
        <v>524</v>
      </c>
      <c r="G24" s="212">
        <v>504</v>
      </c>
      <c r="H24" s="216">
        <v>434</v>
      </c>
      <c r="I24" s="216">
        <v>549</v>
      </c>
      <c r="J24" s="436">
        <v>579</v>
      </c>
      <c r="K24" s="431"/>
    </row>
    <row r="25" spans="1:11" ht="20.100000000000001" customHeight="1">
      <c r="A25" s="713"/>
      <c r="B25" s="714"/>
      <c r="C25" s="435" t="s">
        <v>177</v>
      </c>
      <c r="D25" s="217">
        <f t="shared" ref="D25:J25" si="5">D24/D23</f>
        <v>0.88138686131386856</v>
      </c>
      <c r="E25" s="81">
        <f t="shared" si="5"/>
        <v>0.92957746478873238</v>
      </c>
      <c r="F25" s="81">
        <f t="shared" si="5"/>
        <v>0.94927536231884058</v>
      </c>
      <c r="G25" s="81">
        <f t="shared" si="5"/>
        <v>0.74008810572687223</v>
      </c>
      <c r="H25" s="217">
        <f t="shared" si="5"/>
        <v>0.78198198198198199</v>
      </c>
      <c r="I25" s="217">
        <f t="shared" si="5"/>
        <v>0.98741007194244601</v>
      </c>
      <c r="J25" s="437">
        <f t="shared" si="5"/>
        <v>0.95860927152317876</v>
      </c>
      <c r="K25" s="431"/>
    </row>
    <row r="26" spans="1:11" ht="20.100000000000001" customHeight="1">
      <c r="A26" s="709" t="s">
        <v>149</v>
      </c>
      <c r="B26" s="710"/>
      <c r="C26" s="435" t="s">
        <v>39</v>
      </c>
      <c r="D26" s="438">
        <v>441</v>
      </c>
      <c r="E26" s="83">
        <v>521</v>
      </c>
      <c r="F26" s="83">
        <v>481</v>
      </c>
      <c r="G26" s="213">
        <v>515</v>
      </c>
      <c r="H26" s="218">
        <v>512</v>
      </c>
      <c r="I26" s="218">
        <v>539</v>
      </c>
      <c r="J26" s="439">
        <v>549</v>
      </c>
      <c r="K26" s="431"/>
    </row>
    <row r="27" spans="1:11" ht="20.100000000000001" customHeight="1">
      <c r="A27" s="711"/>
      <c r="B27" s="712"/>
      <c r="C27" s="435" t="s">
        <v>104</v>
      </c>
      <c r="D27" s="438">
        <v>392</v>
      </c>
      <c r="E27" s="83">
        <v>488</v>
      </c>
      <c r="F27" s="83">
        <v>415</v>
      </c>
      <c r="G27" s="213">
        <v>416</v>
      </c>
      <c r="H27" s="218">
        <v>451</v>
      </c>
      <c r="I27" s="218">
        <v>490</v>
      </c>
      <c r="J27" s="439">
        <v>450</v>
      </c>
      <c r="K27" s="431"/>
    </row>
    <row r="28" spans="1:11" ht="20.100000000000001" customHeight="1">
      <c r="A28" s="713"/>
      <c r="B28" s="714"/>
      <c r="C28" s="435" t="s">
        <v>177</v>
      </c>
      <c r="D28" s="81">
        <f t="shared" ref="D28:J28" si="6">D27/D26</f>
        <v>0.88888888888888884</v>
      </c>
      <c r="E28" s="81">
        <f t="shared" si="6"/>
        <v>0.93666026871401153</v>
      </c>
      <c r="F28" s="81">
        <f t="shared" si="6"/>
        <v>0.86278586278586278</v>
      </c>
      <c r="G28" s="81">
        <f t="shared" si="6"/>
        <v>0.80776699029126209</v>
      </c>
      <c r="H28" s="217">
        <f t="shared" si="6"/>
        <v>0.880859375</v>
      </c>
      <c r="I28" s="217">
        <f t="shared" si="6"/>
        <v>0.90909090909090906</v>
      </c>
      <c r="J28" s="437">
        <f t="shared" si="6"/>
        <v>0.81967213114754101</v>
      </c>
      <c r="K28" s="431"/>
    </row>
    <row r="29" spans="1:11" ht="20.100000000000001" customHeight="1">
      <c r="A29" s="709" t="s">
        <v>150</v>
      </c>
      <c r="B29" s="710"/>
      <c r="C29" s="435" t="s">
        <v>39</v>
      </c>
      <c r="D29" s="218">
        <v>471</v>
      </c>
      <c r="E29" s="83">
        <v>381</v>
      </c>
      <c r="F29" s="84" t="s">
        <v>488</v>
      </c>
      <c r="G29" s="84" t="s">
        <v>488</v>
      </c>
      <c r="H29" s="84" t="s">
        <v>488</v>
      </c>
      <c r="I29" s="84" t="s">
        <v>488</v>
      </c>
      <c r="J29" s="85" t="s">
        <v>488</v>
      </c>
      <c r="K29" s="431"/>
    </row>
    <row r="30" spans="1:11" ht="20.100000000000001" customHeight="1">
      <c r="A30" s="711"/>
      <c r="B30" s="712"/>
      <c r="C30" s="435" t="s">
        <v>104</v>
      </c>
      <c r="D30" s="218">
        <v>354</v>
      </c>
      <c r="E30" s="83">
        <v>227</v>
      </c>
      <c r="F30" s="84" t="s">
        <v>488</v>
      </c>
      <c r="G30" s="84" t="s">
        <v>488</v>
      </c>
      <c r="H30" s="84" t="s">
        <v>488</v>
      </c>
      <c r="I30" s="84" t="s">
        <v>488</v>
      </c>
      <c r="J30" s="85" t="s">
        <v>488</v>
      </c>
      <c r="K30" s="431"/>
    </row>
    <row r="31" spans="1:11" ht="20.100000000000001" customHeight="1">
      <c r="A31" s="713"/>
      <c r="B31" s="714"/>
      <c r="C31" s="435" t="s">
        <v>177</v>
      </c>
      <c r="D31" s="217">
        <f>D30/D29</f>
        <v>0.75159235668789814</v>
      </c>
      <c r="E31" s="81">
        <f>E30/E29</f>
        <v>0.59580052493438318</v>
      </c>
      <c r="F31" s="79"/>
      <c r="G31" s="211"/>
      <c r="H31" s="211"/>
      <c r="I31" s="211"/>
      <c r="J31" s="80"/>
      <c r="K31" s="431"/>
    </row>
    <row r="32" spans="1:11" ht="20.100000000000001" customHeight="1">
      <c r="A32" s="709" t="s">
        <v>151</v>
      </c>
      <c r="B32" s="710"/>
      <c r="C32" s="435" t="s">
        <v>39</v>
      </c>
      <c r="D32" s="218">
        <v>225</v>
      </c>
      <c r="E32" s="83">
        <v>441</v>
      </c>
      <c r="F32" s="84" t="s">
        <v>488</v>
      </c>
      <c r="G32" s="84" t="s">
        <v>488</v>
      </c>
      <c r="H32" s="84" t="s">
        <v>488</v>
      </c>
      <c r="I32" s="84" t="s">
        <v>488</v>
      </c>
      <c r="J32" s="85" t="s">
        <v>488</v>
      </c>
      <c r="K32" s="431"/>
    </row>
    <row r="33" spans="1:11" ht="20.100000000000001" customHeight="1">
      <c r="A33" s="711"/>
      <c r="B33" s="712"/>
      <c r="C33" s="435" t="s">
        <v>104</v>
      </c>
      <c r="D33" s="218">
        <v>116</v>
      </c>
      <c r="E33" s="83">
        <v>84</v>
      </c>
      <c r="F33" s="84" t="s">
        <v>488</v>
      </c>
      <c r="G33" s="84" t="s">
        <v>488</v>
      </c>
      <c r="H33" s="84" t="s">
        <v>488</v>
      </c>
      <c r="I33" s="84" t="s">
        <v>488</v>
      </c>
      <c r="J33" s="85" t="s">
        <v>488</v>
      </c>
      <c r="K33" s="431"/>
    </row>
    <row r="34" spans="1:11" ht="20.100000000000001" customHeight="1">
      <c r="A34" s="713"/>
      <c r="B34" s="714"/>
      <c r="C34" s="435" t="s">
        <v>177</v>
      </c>
      <c r="D34" s="81">
        <f>D33/D32</f>
        <v>0.51555555555555554</v>
      </c>
      <c r="E34" s="81">
        <f>E33/E32</f>
        <v>0.19047619047619047</v>
      </c>
      <c r="F34" s="79"/>
      <c r="G34" s="211"/>
      <c r="H34" s="211"/>
      <c r="I34" s="211"/>
      <c r="J34" s="80"/>
      <c r="K34" s="431"/>
    </row>
    <row r="35" spans="1:11" ht="20.100000000000001" customHeight="1">
      <c r="A35" s="705" t="s">
        <v>489</v>
      </c>
      <c r="B35" s="706"/>
      <c r="C35" s="435" t="s">
        <v>39</v>
      </c>
      <c r="D35" s="440">
        <v>554</v>
      </c>
      <c r="E35" s="83">
        <v>923</v>
      </c>
      <c r="F35" s="83">
        <v>513</v>
      </c>
      <c r="G35" s="213">
        <v>593</v>
      </c>
      <c r="H35" s="218">
        <v>615</v>
      </c>
      <c r="I35" s="218">
        <v>609</v>
      </c>
      <c r="J35" s="439">
        <v>577</v>
      </c>
      <c r="K35" s="431"/>
    </row>
    <row r="36" spans="1:11" ht="20.100000000000001" customHeight="1">
      <c r="A36" s="705"/>
      <c r="B36" s="706"/>
      <c r="C36" s="435" t="s">
        <v>40</v>
      </c>
      <c r="D36" s="440">
        <v>500</v>
      </c>
      <c r="E36" s="83">
        <v>546</v>
      </c>
      <c r="F36" s="83">
        <v>438</v>
      </c>
      <c r="G36" s="213">
        <v>507</v>
      </c>
      <c r="H36" s="218">
        <v>531</v>
      </c>
      <c r="I36" s="218">
        <v>505</v>
      </c>
      <c r="J36" s="439">
        <v>602</v>
      </c>
      <c r="K36" s="431"/>
    </row>
    <row r="37" spans="1:11" ht="20.100000000000001" customHeight="1">
      <c r="A37" s="705"/>
      <c r="B37" s="706"/>
      <c r="C37" s="435" t="s">
        <v>487</v>
      </c>
      <c r="D37" s="441">
        <f>D36/D35</f>
        <v>0.90252707581227432</v>
      </c>
      <c r="E37" s="81">
        <f>E36/E35</f>
        <v>0.59154929577464788</v>
      </c>
      <c r="F37" s="81">
        <f>F36/F35</f>
        <v>0.85380116959064323</v>
      </c>
      <c r="G37" s="81">
        <f>G36/G35</f>
        <v>0.85497470489038785</v>
      </c>
      <c r="H37" s="217">
        <f>H36/H35</f>
        <v>0.86341463414634145</v>
      </c>
      <c r="I37" s="217">
        <f t="shared" ref="I37:J37" si="7">I36/I35</f>
        <v>0.82922824302134646</v>
      </c>
      <c r="J37" s="437">
        <f t="shared" si="7"/>
        <v>1.0433275563258233</v>
      </c>
      <c r="K37" s="431"/>
    </row>
    <row r="38" spans="1:11" ht="20.100000000000001" customHeight="1">
      <c r="A38" s="705" t="s">
        <v>43</v>
      </c>
      <c r="B38" s="706"/>
      <c r="C38" s="435" t="s">
        <v>39</v>
      </c>
      <c r="D38" s="442">
        <v>1188</v>
      </c>
      <c r="E38" s="214">
        <v>1448</v>
      </c>
      <c r="F38" s="214">
        <v>1008</v>
      </c>
      <c r="G38" s="215">
        <v>2027</v>
      </c>
      <c r="H38" s="442">
        <v>2854</v>
      </c>
      <c r="I38" s="442">
        <v>2216</v>
      </c>
      <c r="J38" s="443">
        <v>2174</v>
      </c>
      <c r="K38" s="431"/>
    </row>
    <row r="39" spans="1:11" ht="20.100000000000001" customHeight="1">
      <c r="A39" s="705"/>
      <c r="B39" s="706"/>
      <c r="C39" s="435" t="s">
        <v>40</v>
      </c>
      <c r="D39" s="442">
        <v>1781</v>
      </c>
      <c r="E39" s="214">
        <v>1448</v>
      </c>
      <c r="F39" s="214">
        <v>786</v>
      </c>
      <c r="G39" s="215">
        <v>786</v>
      </c>
      <c r="H39" s="442">
        <v>1455</v>
      </c>
      <c r="I39" s="442">
        <v>1695</v>
      </c>
      <c r="J39" s="443">
        <v>1583</v>
      </c>
      <c r="K39" s="431"/>
    </row>
    <row r="40" spans="1:11" ht="20.100000000000001" customHeight="1">
      <c r="A40" s="707"/>
      <c r="B40" s="708"/>
      <c r="C40" s="444" t="s">
        <v>487</v>
      </c>
      <c r="D40" s="86">
        <f t="shared" ref="D40:J40" si="8">D39/D38</f>
        <v>1.4991582491582491</v>
      </c>
      <c r="E40" s="86">
        <f t="shared" si="8"/>
        <v>1</v>
      </c>
      <c r="F40" s="86">
        <f t="shared" si="8"/>
        <v>0.77976190476190477</v>
      </c>
      <c r="G40" s="86">
        <f t="shared" si="8"/>
        <v>0.38776517020226936</v>
      </c>
      <c r="H40" s="222">
        <f t="shared" si="8"/>
        <v>0.50981079187105816</v>
      </c>
      <c r="I40" s="222">
        <f t="shared" si="8"/>
        <v>0.76489169675090252</v>
      </c>
      <c r="J40" s="445">
        <f t="shared" si="8"/>
        <v>0.72815087396504141</v>
      </c>
      <c r="K40" s="431"/>
    </row>
    <row r="41" spans="1:11" ht="18" customHeight="1">
      <c r="H41" s="363"/>
      <c r="J41" s="359" t="s">
        <v>490</v>
      </c>
    </row>
  </sheetData>
  <mergeCells count="21">
    <mergeCell ref="J3:J4"/>
    <mergeCell ref="A5:A7"/>
    <mergeCell ref="B5:B7"/>
    <mergeCell ref="A8:B10"/>
    <mergeCell ref="A11:A19"/>
    <mergeCell ref="B11:B13"/>
    <mergeCell ref="B14:B16"/>
    <mergeCell ref="B17:B19"/>
    <mergeCell ref="D3:D4"/>
    <mergeCell ref="E3:E4"/>
    <mergeCell ref="F3:F4"/>
    <mergeCell ref="G3:G4"/>
    <mergeCell ref="H3:H4"/>
    <mergeCell ref="I3:I4"/>
    <mergeCell ref="A38:B40"/>
    <mergeCell ref="A20:B22"/>
    <mergeCell ref="A23:B25"/>
    <mergeCell ref="A26:B28"/>
    <mergeCell ref="A29:B31"/>
    <mergeCell ref="A32:B34"/>
    <mergeCell ref="A35:B37"/>
  </mergeCells>
  <phoneticPr fontId="8"/>
  <printOptions horizontalCentered="1"/>
  <pageMargins left="0.59055118110236227" right="0.59055118110236227" top="0.59055118110236227" bottom="0.59055118110236227" header="0.31496062992125984" footer="0.31496062992125984"/>
  <pageSetup paperSize="9" firstPageNumber="124" orientation="portrait" useFirstPageNumber="1" horizontalDpi="4294967294" r:id="rId1"/>
  <headerFooter alignWithMargins="0">
    <oddHeader>&amp;L&amp;10保健衛生</oddHeader>
    <oddFooter>&amp;C－&amp;P－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view="pageBreakPreview" zoomScaleNormal="100" zoomScaleSheetLayoutView="100" workbookViewId="0">
      <selection activeCell="F29" sqref="F29"/>
    </sheetView>
  </sheetViews>
  <sheetFormatPr defaultRowHeight="13.5"/>
  <cols>
    <col min="1" max="1" width="3.625" style="358" customWidth="1"/>
    <col min="2" max="10" width="8.625" style="358" customWidth="1"/>
    <col min="11" max="16384" width="9" style="358"/>
  </cols>
  <sheetData>
    <row r="1" spans="1:10" ht="27" customHeight="1">
      <c r="A1" s="356" t="s">
        <v>496</v>
      </c>
      <c r="B1" s="357"/>
    </row>
    <row r="2" spans="1:10" ht="6" customHeight="1"/>
    <row r="3" spans="1:10" ht="20.100000000000001" customHeight="1">
      <c r="A3" s="428"/>
      <c r="B3" s="429"/>
      <c r="C3" s="446" t="s">
        <v>36</v>
      </c>
      <c r="D3" s="721" t="s">
        <v>480</v>
      </c>
      <c r="E3" s="736" t="s">
        <v>154</v>
      </c>
      <c r="F3" s="736" t="s">
        <v>481</v>
      </c>
      <c r="G3" s="736" t="s">
        <v>157</v>
      </c>
      <c r="H3" s="736" t="s">
        <v>482</v>
      </c>
      <c r="I3" s="736" t="s">
        <v>483</v>
      </c>
      <c r="J3" s="727" t="s">
        <v>484</v>
      </c>
    </row>
    <row r="4" spans="1:10" ht="20.100000000000001" customHeight="1">
      <c r="A4" s="432" t="s">
        <v>37</v>
      </c>
      <c r="B4" s="433"/>
      <c r="C4" s="433"/>
      <c r="D4" s="735"/>
      <c r="E4" s="706"/>
      <c r="F4" s="706"/>
      <c r="G4" s="706"/>
      <c r="H4" s="706"/>
      <c r="I4" s="706"/>
      <c r="J4" s="728"/>
    </row>
    <row r="5" spans="1:10" ht="20.100000000000001" customHeight="1">
      <c r="A5" s="705" t="s">
        <v>491</v>
      </c>
      <c r="B5" s="706"/>
      <c r="C5" s="447" t="s">
        <v>39</v>
      </c>
      <c r="D5" s="76" t="s">
        <v>492</v>
      </c>
      <c r="E5" s="76" t="s">
        <v>492</v>
      </c>
      <c r="F5" s="88">
        <v>2415</v>
      </c>
      <c r="G5" s="216">
        <v>2635</v>
      </c>
      <c r="H5" s="88">
        <v>3062</v>
      </c>
      <c r="I5" s="88">
        <v>3366</v>
      </c>
      <c r="J5" s="448">
        <v>2146</v>
      </c>
    </row>
    <row r="6" spans="1:10" ht="20.100000000000001" customHeight="1">
      <c r="A6" s="705"/>
      <c r="B6" s="706"/>
      <c r="C6" s="447" t="s">
        <v>40</v>
      </c>
      <c r="D6" s="76" t="s">
        <v>492</v>
      </c>
      <c r="E6" s="76" t="s">
        <v>492</v>
      </c>
      <c r="F6" s="88">
        <v>2088</v>
      </c>
      <c r="G6" s="216">
        <v>2311</v>
      </c>
      <c r="H6" s="88">
        <v>2127</v>
      </c>
      <c r="I6" s="88">
        <v>2348</v>
      </c>
      <c r="J6" s="448">
        <v>2362</v>
      </c>
    </row>
    <row r="7" spans="1:10" ht="20.100000000000001" customHeight="1">
      <c r="A7" s="705"/>
      <c r="B7" s="706"/>
      <c r="C7" s="447" t="s">
        <v>177</v>
      </c>
      <c r="D7" s="79"/>
      <c r="E7" s="79"/>
      <c r="F7" s="81">
        <f>F6/F5</f>
        <v>0.86459627329192545</v>
      </c>
      <c r="G7" s="217">
        <f>G6/G5</f>
        <v>0.87703984819734349</v>
      </c>
      <c r="H7" s="217">
        <f>H6/H5</f>
        <v>0.69464402351404309</v>
      </c>
      <c r="I7" s="217">
        <f>I6/I5</f>
        <v>0.69756387403446229</v>
      </c>
      <c r="J7" s="82">
        <f t="shared" ref="J7" si="0">J6/J5</f>
        <v>1.1006523765144456</v>
      </c>
    </row>
    <row r="8" spans="1:10" ht="20.100000000000001" customHeight="1">
      <c r="A8" s="729" t="s">
        <v>167</v>
      </c>
      <c r="B8" s="730"/>
      <c r="C8" s="447" t="s">
        <v>39</v>
      </c>
      <c r="D8" s="76" t="s">
        <v>492</v>
      </c>
      <c r="E8" s="89" t="s">
        <v>492</v>
      </c>
      <c r="F8" s="75">
        <v>2554</v>
      </c>
      <c r="G8" s="216">
        <v>2755</v>
      </c>
      <c r="H8" s="449">
        <v>3097</v>
      </c>
      <c r="I8" s="75">
        <v>3382</v>
      </c>
      <c r="J8" s="448">
        <v>2146</v>
      </c>
    </row>
    <row r="9" spans="1:10" ht="20.100000000000001" customHeight="1">
      <c r="A9" s="731"/>
      <c r="B9" s="732"/>
      <c r="C9" s="447" t="s">
        <v>40</v>
      </c>
      <c r="D9" s="76" t="s">
        <v>492</v>
      </c>
      <c r="E9" s="89" t="s">
        <v>492</v>
      </c>
      <c r="F9" s="75">
        <v>2103</v>
      </c>
      <c r="G9" s="216">
        <v>2292</v>
      </c>
      <c r="H9" s="449">
        <v>2149</v>
      </c>
      <c r="I9" s="75">
        <v>2364</v>
      </c>
      <c r="J9" s="448">
        <v>2399</v>
      </c>
    </row>
    <row r="10" spans="1:10" ht="20.100000000000001" customHeight="1">
      <c r="A10" s="731"/>
      <c r="B10" s="732"/>
      <c r="C10" s="447" t="s">
        <v>493</v>
      </c>
      <c r="D10" s="79"/>
      <c r="E10" s="79"/>
      <c r="F10" s="81">
        <f>F9/F8</f>
        <v>0.82341425215348474</v>
      </c>
      <c r="G10" s="217">
        <f>G9/G8</f>
        <v>0.83194192377495457</v>
      </c>
      <c r="H10" s="217">
        <f>H9/H8</f>
        <v>0.69389731998708426</v>
      </c>
      <c r="I10" s="217">
        <f t="shared" ref="I10:J10" si="1">I9/I8</f>
        <v>0.69899467770549972</v>
      </c>
      <c r="J10" s="82">
        <f t="shared" si="1"/>
        <v>1.1178937558247903</v>
      </c>
    </row>
    <row r="11" spans="1:10" ht="20.100000000000001" customHeight="1">
      <c r="A11" s="729" t="s">
        <v>180</v>
      </c>
      <c r="B11" s="730"/>
      <c r="C11" s="447" t="s">
        <v>39</v>
      </c>
      <c r="D11" s="76" t="s">
        <v>492</v>
      </c>
      <c r="E11" s="89" t="s">
        <v>492</v>
      </c>
      <c r="F11" s="83">
        <v>468</v>
      </c>
      <c r="G11" s="218">
        <v>782</v>
      </c>
      <c r="H11" s="449">
        <v>781</v>
      </c>
      <c r="I11" s="83">
        <v>886</v>
      </c>
      <c r="J11" s="450">
        <v>873</v>
      </c>
    </row>
    <row r="12" spans="1:10" ht="20.100000000000001" customHeight="1">
      <c r="A12" s="731"/>
      <c r="B12" s="732"/>
      <c r="C12" s="447" t="s">
        <v>40</v>
      </c>
      <c r="D12" s="76" t="s">
        <v>492</v>
      </c>
      <c r="E12" s="89" t="s">
        <v>492</v>
      </c>
      <c r="F12" s="83">
        <v>118</v>
      </c>
      <c r="G12" s="218">
        <v>3</v>
      </c>
      <c r="H12" s="449">
        <v>0</v>
      </c>
      <c r="I12" s="83">
        <v>0</v>
      </c>
      <c r="J12" s="450">
        <v>3</v>
      </c>
    </row>
    <row r="13" spans="1:10" ht="20.100000000000001" customHeight="1">
      <c r="A13" s="733"/>
      <c r="B13" s="734"/>
      <c r="C13" s="447" t="s">
        <v>493</v>
      </c>
      <c r="D13" s="79"/>
      <c r="E13" s="79"/>
      <c r="F13" s="81">
        <f>F12/F11</f>
        <v>0.25213675213675213</v>
      </c>
      <c r="G13" s="217">
        <f>G12/G11</f>
        <v>3.8363171355498722E-3</v>
      </c>
      <c r="H13" s="217">
        <f>H12/H11</f>
        <v>0</v>
      </c>
      <c r="I13" s="217">
        <f t="shared" ref="I13:J13" si="2">I12/I11</f>
        <v>0</v>
      </c>
      <c r="J13" s="82">
        <f t="shared" si="2"/>
        <v>3.4364261168384879E-3</v>
      </c>
    </row>
    <row r="14" spans="1:10" ht="20.100000000000001" customHeight="1">
      <c r="A14" s="709" t="s">
        <v>181</v>
      </c>
      <c r="B14" s="710"/>
      <c r="C14" s="447" t="s">
        <v>39</v>
      </c>
      <c r="D14" s="76" t="s">
        <v>492</v>
      </c>
      <c r="E14" s="76" t="s">
        <v>492</v>
      </c>
      <c r="F14" s="76" t="s">
        <v>492</v>
      </c>
      <c r="G14" s="216">
        <v>3329</v>
      </c>
      <c r="H14" s="88">
        <v>1500</v>
      </c>
      <c r="I14" s="216">
        <v>2102</v>
      </c>
      <c r="J14" s="448">
        <v>1032</v>
      </c>
    </row>
    <row r="15" spans="1:10" ht="20.100000000000001" customHeight="1">
      <c r="A15" s="711"/>
      <c r="B15" s="712"/>
      <c r="C15" s="447" t="s">
        <v>104</v>
      </c>
      <c r="D15" s="76" t="s">
        <v>492</v>
      </c>
      <c r="E15" s="76" t="s">
        <v>492</v>
      </c>
      <c r="F15" s="76" t="s">
        <v>492</v>
      </c>
      <c r="G15" s="216">
        <v>1014</v>
      </c>
      <c r="H15" s="88">
        <v>925</v>
      </c>
      <c r="I15" s="216">
        <v>974</v>
      </c>
      <c r="J15" s="448">
        <v>1066</v>
      </c>
    </row>
    <row r="16" spans="1:10" ht="20.100000000000001" customHeight="1">
      <c r="A16" s="713"/>
      <c r="B16" s="714"/>
      <c r="C16" s="447" t="s">
        <v>177</v>
      </c>
      <c r="D16" s="79"/>
      <c r="E16" s="79"/>
      <c r="F16" s="79"/>
      <c r="G16" s="217">
        <f>G15/G14</f>
        <v>0.30459597476719735</v>
      </c>
      <c r="H16" s="217">
        <f>H15/H14</f>
        <v>0.6166666666666667</v>
      </c>
      <c r="I16" s="217">
        <f t="shared" ref="I16:J16" si="3">I15/I14</f>
        <v>0.46336822074215034</v>
      </c>
      <c r="J16" s="82">
        <f t="shared" si="3"/>
        <v>1.0329457364341086</v>
      </c>
    </row>
    <row r="17" spans="1:10" ht="20.100000000000001" customHeight="1">
      <c r="A17" s="705" t="s">
        <v>494</v>
      </c>
      <c r="B17" s="706"/>
      <c r="C17" s="447" t="s">
        <v>39</v>
      </c>
      <c r="D17" s="566">
        <v>4955</v>
      </c>
      <c r="E17" s="75">
        <v>5201</v>
      </c>
      <c r="F17" s="75">
        <v>5500</v>
      </c>
      <c r="G17" s="216">
        <v>5821</v>
      </c>
      <c r="H17" s="88">
        <v>6050</v>
      </c>
      <c r="I17" s="75">
        <v>6391</v>
      </c>
      <c r="J17" s="448">
        <v>6762</v>
      </c>
    </row>
    <row r="18" spans="1:10" ht="20.100000000000001" customHeight="1">
      <c r="A18" s="705"/>
      <c r="B18" s="706"/>
      <c r="C18" s="447" t="s">
        <v>40</v>
      </c>
      <c r="D18" s="566">
        <v>3208</v>
      </c>
      <c r="E18" s="75">
        <v>3158</v>
      </c>
      <c r="F18" s="75">
        <v>3617</v>
      </c>
      <c r="G18" s="216">
        <v>3455</v>
      </c>
      <c r="H18" s="88">
        <v>2367</v>
      </c>
      <c r="I18" s="75">
        <v>3759</v>
      </c>
      <c r="J18" s="448">
        <v>3706</v>
      </c>
    </row>
    <row r="19" spans="1:10" ht="20.100000000000001" customHeight="1">
      <c r="A19" s="705"/>
      <c r="B19" s="706"/>
      <c r="C19" s="447" t="s">
        <v>493</v>
      </c>
      <c r="D19" s="441">
        <f t="shared" ref="D19:J19" si="4">D18/D17</f>
        <v>0.64742684157416752</v>
      </c>
      <c r="E19" s="81">
        <f t="shared" si="4"/>
        <v>0.60719092482214954</v>
      </c>
      <c r="F19" s="81">
        <f t="shared" si="4"/>
        <v>0.65763636363636369</v>
      </c>
      <c r="G19" s="217">
        <f t="shared" si="4"/>
        <v>0.59354062875794533</v>
      </c>
      <c r="H19" s="217">
        <f t="shared" si="4"/>
        <v>0.39123966942148758</v>
      </c>
      <c r="I19" s="217">
        <f t="shared" si="4"/>
        <v>0.58817086527929896</v>
      </c>
      <c r="J19" s="82">
        <f t="shared" si="4"/>
        <v>0.54806270334220641</v>
      </c>
    </row>
    <row r="20" spans="1:10" ht="20.100000000000001" customHeight="1">
      <c r="A20" s="705" t="s">
        <v>182</v>
      </c>
      <c r="B20" s="706"/>
      <c r="C20" s="447" t="s">
        <v>39</v>
      </c>
      <c r="D20" s="76" t="s">
        <v>492</v>
      </c>
      <c r="E20" s="76" t="s">
        <v>492</v>
      </c>
      <c r="F20" s="76" t="s">
        <v>492</v>
      </c>
      <c r="G20" s="216">
        <v>1384</v>
      </c>
      <c r="H20" s="88">
        <v>1119</v>
      </c>
      <c r="I20" s="216">
        <v>1211</v>
      </c>
      <c r="J20" s="448">
        <v>1454</v>
      </c>
    </row>
    <row r="21" spans="1:10" ht="20.100000000000001" customHeight="1">
      <c r="A21" s="705"/>
      <c r="B21" s="706"/>
      <c r="C21" s="447" t="s">
        <v>40</v>
      </c>
      <c r="D21" s="76" t="s">
        <v>492</v>
      </c>
      <c r="E21" s="76" t="s">
        <v>492</v>
      </c>
      <c r="F21" s="76" t="s">
        <v>492</v>
      </c>
      <c r="G21" s="216">
        <v>625</v>
      </c>
      <c r="H21" s="88">
        <v>480</v>
      </c>
      <c r="I21" s="216">
        <v>544</v>
      </c>
      <c r="J21" s="448">
        <v>583</v>
      </c>
    </row>
    <row r="22" spans="1:10" ht="20.100000000000001" customHeight="1">
      <c r="A22" s="725"/>
      <c r="B22" s="726"/>
      <c r="C22" s="451" t="s">
        <v>493</v>
      </c>
      <c r="D22" s="219"/>
      <c r="E22" s="219"/>
      <c r="F22" s="219"/>
      <c r="G22" s="220">
        <f>G21/G20</f>
        <v>0.45158959537572252</v>
      </c>
      <c r="H22" s="220">
        <f>H21/H20</f>
        <v>0.42895442359249331</v>
      </c>
      <c r="I22" s="220">
        <f t="shared" ref="I22:J22" si="5">I21/I20</f>
        <v>0.44921552436003304</v>
      </c>
      <c r="J22" s="221">
        <f t="shared" si="5"/>
        <v>0.40096286107290235</v>
      </c>
    </row>
    <row r="23" spans="1:10" ht="20.100000000000001" customHeight="1">
      <c r="A23" s="705" t="s">
        <v>495</v>
      </c>
      <c r="B23" s="706"/>
      <c r="C23" s="447" t="s">
        <v>39</v>
      </c>
      <c r="D23" s="76" t="s">
        <v>492</v>
      </c>
      <c r="E23" s="76" t="s">
        <v>492</v>
      </c>
      <c r="F23" s="76" t="s">
        <v>492</v>
      </c>
      <c r="G23" s="76" t="s">
        <v>492</v>
      </c>
      <c r="H23" s="76" t="s">
        <v>492</v>
      </c>
      <c r="I23" s="216">
        <v>1821</v>
      </c>
      <c r="J23" s="448">
        <v>1608</v>
      </c>
    </row>
    <row r="24" spans="1:10" ht="20.100000000000001" customHeight="1">
      <c r="A24" s="705"/>
      <c r="B24" s="706"/>
      <c r="C24" s="447" t="s">
        <v>40</v>
      </c>
      <c r="D24" s="76" t="s">
        <v>492</v>
      </c>
      <c r="E24" s="76" t="s">
        <v>492</v>
      </c>
      <c r="F24" s="76" t="s">
        <v>492</v>
      </c>
      <c r="G24" s="76" t="s">
        <v>492</v>
      </c>
      <c r="H24" s="76" t="s">
        <v>492</v>
      </c>
      <c r="I24" s="216">
        <v>954</v>
      </c>
      <c r="J24" s="448">
        <v>1800</v>
      </c>
    </row>
    <row r="25" spans="1:10" ht="20.100000000000001" customHeight="1">
      <c r="A25" s="707"/>
      <c r="B25" s="708"/>
      <c r="C25" s="452" t="s">
        <v>493</v>
      </c>
      <c r="D25" s="90"/>
      <c r="E25" s="90"/>
      <c r="F25" s="90"/>
      <c r="G25" s="90"/>
      <c r="H25" s="90"/>
      <c r="I25" s="222">
        <f t="shared" ref="I25:J25" si="6">I24/I23</f>
        <v>0.52388797364085671</v>
      </c>
      <c r="J25" s="87">
        <f t="shared" si="6"/>
        <v>1.1194029850746268</v>
      </c>
    </row>
    <row r="26" spans="1:10" ht="18" customHeight="1">
      <c r="H26" s="363"/>
      <c r="J26" s="359" t="s">
        <v>490</v>
      </c>
    </row>
  </sheetData>
  <mergeCells count="14">
    <mergeCell ref="A20:B22"/>
    <mergeCell ref="A23:B25"/>
    <mergeCell ref="J3:J4"/>
    <mergeCell ref="A5:B7"/>
    <mergeCell ref="A8:B10"/>
    <mergeCell ref="A11:B13"/>
    <mergeCell ref="A14:B16"/>
    <mergeCell ref="A17:B19"/>
    <mergeCell ref="D3:D4"/>
    <mergeCell ref="E3:E4"/>
    <mergeCell ref="F3:F4"/>
    <mergeCell ref="G3:G4"/>
    <mergeCell ref="H3:H4"/>
    <mergeCell ref="I3:I4"/>
  </mergeCells>
  <phoneticPr fontId="8"/>
  <printOptions horizontalCentered="1"/>
  <pageMargins left="0.59055118110236227" right="0.59055118110236227" top="0.59055118110236227" bottom="0.59055118110236227" header="0.31496062992125984" footer="0.31496062992125984"/>
  <pageSetup paperSize="9" firstPageNumber="125" orientation="portrait" useFirstPageNumber="1" r:id="rId1"/>
  <headerFooter alignWithMargins="0">
    <oddHeader>&amp;R&amp;10保健衛生</oddHeader>
    <oddFooter>&amp;C－&amp;P－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117</vt:lpstr>
      <vt:lpstr>118</vt:lpstr>
      <vt:lpstr>119</vt:lpstr>
      <vt:lpstr>120</vt:lpstr>
      <vt:lpstr>121</vt:lpstr>
      <vt:lpstr>122</vt:lpstr>
      <vt:lpstr>123</vt:lpstr>
      <vt:lpstr>124</vt:lpstr>
      <vt:lpstr>125</vt:lpstr>
      <vt:lpstr>126</vt:lpstr>
      <vt:lpstr>127</vt:lpstr>
      <vt:lpstr>128</vt:lpstr>
      <vt:lpstr>129</vt:lpstr>
      <vt:lpstr>130</vt:lpstr>
      <vt:lpstr>131</vt:lpstr>
      <vt:lpstr>132</vt:lpstr>
      <vt:lpstr>133</vt:lpstr>
      <vt:lpstr>134</vt:lpstr>
      <vt:lpstr>135</vt:lpstr>
      <vt:lpstr>'117'!Print_Area</vt:lpstr>
      <vt:lpstr>'118'!Print_Area</vt:lpstr>
      <vt:lpstr>'119'!Print_Area</vt:lpstr>
      <vt:lpstr>'121'!Print_Area</vt:lpstr>
      <vt:lpstr>'122'!Print_Area</vt:lpstr>
      <vt:lpstr>'123'!Print_Area</vt:lpstr>
      <vt:lpstr>'124'!Print_Area</vt:lpstr>
      <vt:lpstr>'125'!Print_Area</vt:lpstr>
      <vt:lpstr>'126'!Print_Area</vt:lpstr>
      <vt:lpstr>'127'!Print_Area</vt:lpstr>
      <vt:lpstr>'128'!Print_Area</vt:lpstr>
      <vt:lpstr>'129'!Print_Area</vt:lpstr>
      <vt:lpstr>'130'!Print_Area</vt:lpstr>
      <vt:lpstr>'131'!Print_Area</vt:lpstr>
      <vt:lpstr>'132'!Print_Area</vt:lpstr>
      <vt:lpstr>'133'!Print_Area</vt:lpstr>
      <vt:lpstr>'134'!Print_Area</vt:lpstr>
      <vt:lpstr>'135'!Print_Area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S00350</cp:lastModifiedBy>
  <cp:lastPrinted>2019-03-25T02:53:40Z</cp:lastPrinted>
  <dcterms:created xsi:type="dcterms:W3CDTF">1997-11-14T01:13:21Z</dcterms:created>
  <dcterms:modified xsi:type="dcterms:W3CDTF">2021-03-22T11:53:20Z</dcterms:modified>
</cp:coreProperties>
</file>