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375" yWindow="0" windowWidth="12390" windowHeight="9315" activeTab="3"/>
  </bookViews>
  <sheets>
    <sheet name="91" sheetId="31" r:id="rId1"/>
    <sheet name="92" sheetId="37" r:id="rId2"/>
    <sheet name="93" sheetId="38" r:id="rId3"/>
    <sheet name="94" sheetId="36" r:id="rId4"/>
  </sheets>
  <definedNames>
    <definedName name="_xlnm.Print_Area" localSheetId="0">'91'!$A$1:$J$57</definedName>
    <definedName name="_xlnm.Print_Area" localSheetId="1">'92'!$A$1:$M$25</definedName>
    <definedName name="_xlnm.Print_Area" localSheetId="2">'93'!$A$1:$P$21</definedName>
    <definedName name="_xlnm.Print_Area" localSheetId="3">'94'!$A$1:$P$28</definedName>
  </definedNames>
  <calcPr calcId="162913"/>
</workbook>
</file>

<file path=xl/calcChain.xml><?xml version="1.0" encoding="utf-8"?>
<calcChain xmlns="http://schemas.openxmlformats.org/spreadsheetml/2006/main">
  <c r="O16" i="36" l="1"/>
  <c r="P15" i="36" s="1"/>
  <c r="M40" i="31"/>
  <c r="P19" i="38"/>
  <c r="O19" i="38"/>
  <c r="M19" i="38"/>
  <c r="L19" i="38"/>
  <c r="P18" i="38"/>
  <c r="O18" i="38"/>
  <c r="M18" i="38"/>
  <c r="L18" i="38"/>
  <c r="P17" i="38"/>
  <c r="O17" i="38"/>
  <c r="M17" i="38"/>
  <c r="L17" i="38"/>
  <c r="P16" i="38"/>
  <c r="O16" i="38"/>
  <c r="M16" i="38"/>
  <c r="L16" i="38"/>
  <c r="P15" i="38"/>
  <c r="O15" i="38"/>
  <c r="M15" i="38"/>
  <c r="L15" i="38"/>
  <c r="P14" i="38"/>
  <c r="O14" i="38"/>
  <c r="M14" i="38"/>
  <c r="L14" i="38"/>
  <c r="P13" i="38"/>
  <c r="O13" i="38"/>
  <c r="P12" i="38"/>
  <c r="O12" i="38"/>
  <c r="P11" i="38"/>
  <c r="O11" i="38"/>
  <c r="P10" i="38"/>
  <c r="O10" i="38"/>
  <c r="P9" i="38"/>
  <c r="O9" i="38"/>
  <c r="P8" i="38"/>
  <c r="O8" i="38"/>
  <c r="P7" i="38"/>
  <c r="O7" i="38"/>
  <c r="P6" i="38"/>
  <c r="O6" i="38"/>
  <c r="P5" i="38"/>
  <c r="O5" i="38"/>
  <c r="E22" i="37"/>
  <c r="M22" i="37"/>
  <c r="J22" i="37"/>
  <c r="L22" i="37" s="1"/>
  <c r="G22" i="37"/>
  <c r="F22" i="37"/>
  <c r="L20" i="37"/>
  <c r="K20" i="37"/>
  <c r="I20" i="37"/>
  <c r="H20" i="37"/>
  <c r="L19" i="37"/>
  <c r="K19" i="37"/>
  <c r="I19" i="37"/>
  <c r="H19" i="37"/>
  <c r="L18" i="37"/>
  <c r="K18" i="37"/>
  <c r="I18" i="37"/>
  <c r="H18" i="37"/>
  <c r="L17" i="37"/>
  <c r="K17" i="37"/>
  <c r="I17" i="37"/>
  <c r="H17" i="37"/>
  <c r="L16" i="37"/>
  <c r="K16" i="37"/>
  <c r="I16" i="37"/>
  <c r="H16" i="37"/>
  <c r="L15" i="37"/>
  <c r="K15" i="37"/>
  <c r="I15" i="37"/>
  <c r="H15" i="37"/>
  <c r="L14" i="37"/>
  <c r="K14" i="37"/>
  <c r="I14" i="37"/>
  <c r="H14" i="37"/>
  <c r="L13" i="37"/>
  <c r="K13" i="37"/>
  <c r="I13" i="37"/>
  <c r="H13" i="37"/>
  <c r="L12" i="37"/>
  <c r="K12" i="37"/>
  <c r="I12" i="37"/>
  <c r="H12" i="37"/>
  <c r="L11" i="37"/>
  <c r="K11" i="37"/>
  <c r="I11" i="37"/>
  <c r="H11" i="37"/>
  <c r="L10" i="37"/>
  <c r="K10" i="37"/>
  <c r="I10" i="37"/>
  <c r="H10" i="37"/>
  <c r="L9" i="37"/>
  <c r="K9" i="37"/>
  <c r="I9" i="37"/>
  <c r="H9" i="37"/>
  <c r="L8" i="37"/>
  <c r="K8" i="37"/>
  <c r="I8" i="37"/>
  <c r="H8" i="37"/>
  <c r="L7" i="37"/>
  <c r="K7" i="37"/>
  <c r="I7" i="37"/>
  <c r="H7" i="37"/>
  <c r="L6" i="37"/>
  <c r="K6" i="37"/>
  <c r="I6" i="37"/>
  <c r="H6" i="37"/>
  <c r="L5" i="37"/>
  <c r="K5" i="37"/>
  <c r="I5" i="37"/>
  <c r="H5" i="37"/>
  <c r="O27" i="36"/>
  <c r="P23" i="36" s="1"/>
  <c r="N27" i="36"/>
  <c r="L27" i="36"/>
  <c r="M23" i="36" s="1"/>
  <c r="K27" i="36"/>
  <c r="I27" i="36"/>
  <c r="J23" i="36" s="1"/>
  <c r="H27" i="36"/>
  <c r="F27" i="36"/>
  <c r="G23" i="36" s="1"/>
  <c r="E27" i="36"/>
  <c r="N16" i="36"/>
  <c r="L16" i="36"/>
  <c r="M12" i="36" s="1"/>
  <c r="K16" i="36"/>
  <c r="F16" i="36"/>
  <c r="G13" i="36" s="1"/>
  <c r="E16" i="36"/>
  <c r="I14" i="36"/>
  <c r="H14" i="36"/>
  <c r="H16" i="36" s="1"/>
  <c r="P12" i="36"/>
  <c r="P11" i="36"/>
  <c r="I11" i="36"/>
  <c r="I16" i="36" s="1"/>
  <c r="P10" i="36"/>
  <c r="M10" i="36"/>
  <c r="G10" i="36"/>
  <c r="P9" i="36"/>
  <c r="G9" i="36"/>
  <c r="P8" i="36"/>
  <c r="J13" i="36" l="1"/>
  <c r="J10" i="36"/>
  <c r="K22" i="37"/>
  <c r="P13" i="36"/>
  <c r="P14" i="36"/>
  <c r="P16" i="36"/>
  <c r="I22" i="37"/>
  <c r="H22" i="37"/>
  <c r="J9" i="36"/>
  <c r="M8" i="36"/>
  <c r="J14" i="36"/>
  <c r="J24" i="36"/>
  <c r="J27" i="36" s="1"/>
  <c r="G8" i="36"/>
  <c r="M14" i="36"/>
  <c r="J26" i="36"/>
  <c r="P25" i="36"/>
  <c r="G14" i="36"/>
  <c r="J25" i="36"/>
  <c r="P24" i="36"/>
  <c r="P27" i="36" s="1"/>
  <c r="M24" i="36"/>
  <c r="M27" i="36" s="1"/>
  <c r="G24" i="36"/>
  <c r="J12" i="36"/>
  <c r="G12" i="36"/>
  <c r="M11" i="36"/>
  <c r="J11" i="36"/>
  <c r="G11" i="36"/>
  <c r="M9" i="36"/>
  <c r="J8" i="36"/>
  <c r="M15" i="36"/>
  <c r="J15" i="36"/>
  <c r="G15" i="36"/>
  <c r="P26" i="36"/>
  <c r="M26" i="36"/>
  <c r="G26" i="36"/>
  <c r="M25" i="36"/>
  <c r="M13" i="36"/>
  <c r="G25" i="36"/>
  <c r="G27" i="36" s="1"/>
  <c r="G16" i="36" l="1"/>
  <c r="M16" i="36"/>
  <c r="J16" i="36"/>
</calcChain>
</file>

<file path=xl/sharedStrings.xml><?xml version="1.0" encoding="utf-8"?>
<sst xmlns="http://schemas.openxmlformats.org/spreadsheetml/2006/main" count="143" uniqueCount="108">
  <si>
    <t>歳入</t>
    <rPh sb="0" eb="2">
      <t>サイニュウ</t>
    </rPh>
    <phoneticPr fontId="6"/>
  </si>
  <si>
    <t>決算額</t>
    <rPh sb="0" eb="3">
      <t>ケッサンガク</t>
    </rPh>
    <phoneticPr fontId="6"/>
  </si>
  <si>
    <t>予算額</t>
    <rPh sb="0" eb="3">
      <t>ヨサンガク</t>
    </rPh>
    <phoneticPr fontId="6"/>
  </si>
  <si>
    <t>構成比</t>
    <rPh sb="0" eb="3">
      <t>コウセイヒ</t>
    </rPh>
    <phoneticPr fontId="6"/>
  </si>
  <si>
    <t>繰入金</t>
    <rPh sb="0" eb="1">
      <t>クリコ</t>
    </rPh>
    <rPh sb="1" eb="2">
      <t>イ</t>
    </rPh>
    <rPh sb="2" eb="3">
      <t>キン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</si>
  <si>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</si>
  <si>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諸収入</t>
    <rPh sb="0" eb="3">
      <t>ショシュウニュウ</t>
    </rPh>
    <phoneticPr fontId="6"/>
  </si>
  <si>
    <t>繰越金</t>
    <rPh sb="0" eb="3">
      <t>クリコシキン</t>
    </rPh>
    <phoneticPr fontId="6"/>
  </si>
  <si>
    <t>合計</t>
    <rPh sb="0" eb="2">
      <t>ゴウケイ</t>
    </rPh>
    <phoneticPr fontId="6"/>
  </si>
  <si>
    <t>土木費</t>
    <rPh sb="0" eb="3">
      <t>ドボクヒ</t>
    </rPh>
    <phoneticPr fontId="6"/>
  </si>
  <si>
    <t>予備費</t>
    <rPh sb="0" eb="3">
      <t>ヨビヒ</t>
    </rPh>
    <phoneticPr fontId="6"/>
  </si>
  <si>
    <t>（３）　公共下水道特別会計の財政推移</t>
    <rPh sb="4" eb="6">
      <t>コウキョウ</t>
    </rPh>
    <rPh sb="6" eb="9">
      <t>ゲスイドウ</t>
    </rPh>
    <rPh sb="9" eb="11">
      <t>トクベツ</t>
    </rPh>
    <rPh sb="11" eb="13">
      <t>カイケイ</t>
    </rPh>
    <rPh sb="14" eb="16">
      <t>ザイセイ</t>
    </rPh>
    <rPh sb="16" eb="18">
      <t>スイイ</t>
    </rPh>
    <phoneticPr fontId="6"/>
  </si>
  <si>
    <t>国庫支出金</t>
    <rPh sb="0" eb="1">
      <t>コク</t>
    </rPh>
    <rPh sb="1" eb="2">
      <t>コウコ</t>
    </rPh>
    <rPh sb="2" eb="5">
      <t>シシュツキン</t>
    </rPh>
    <phoneticPr fontId="6"/>
  </si>
  <si>
    <t>町債</t>
    <rPh sb="0" eb="1">
      <t>チョウ</t>
    </rPh>
    <rPh sb="1" eb="2">
      <t>サイ</t>
    </rPh>
    <phoneticPr fontId="6"/>
  </si>
  <si>
    <t>歳出</t>
    <rPh sb="0" eb="2">
      <t>サイシュツ</t>
    </rPh>
    <phoneticPr fontId="6"/>
  </si>
  <si>
    <t>公債費</t>
    <rPh sb="0" eb="3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</si>
  <si>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</si>
  <si>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（１）　行政区別給水量と料金状況</t>
    <rPh sb="4" eb="7">
      <t>ギョウセイク</t>
    </rPh>
    <rPh sb="7" eb="8">
      <t>ベツ</t>
    </rPh>
    <rPh sb="8" eb="11">
      <t>キュウスイリョウ</t>
    </rPh>
    <rPh sb="12" eb="14">
      <t>リョウキン</t>
    </rPh>
    <rPh sb="14" eb="16">
      <t>ジョウキョウ</t>
    </rPh>
    <phoneticPr fontId="8"/>
  </si>
  <si>
    <t>給水件数</t>
    <rPh sb="0" eb="2">
      <t>キュウスイ</t>
    </rPh>
    <rPh sb="2" eb="4">
      <t>ケンスウ</t>
    </rPh>
    <phoneticPr fontId="8"/>
  </si>
  <si>
    <t>有　収　水　量</t>
    <rPh sb="0" eb="1">
      <t>ユウ</t>
    </rPh>
    <rPh sb="2" eb="3">
      <t>シュウ</t>
    </rPh>
    <rPh sb="4" eb="7">
      <t>スイリョウ</t>
    </rPh>
    <phoneticPr fontId="8"/>
  </si>
  <si>
    <t>料　　　　　　金</t>
    <rPh sb="0" eb="8">
      <t>リョウキン</t>
    </rPh>
    <phoneticPr fontId="8"/>
  </si>
  <si>
    <t>給　水　　　　世帯数</t>
    <rPh sb="0" eb="3">
      <t>キュウスイ</t>
    </rPh>
    <rPh sb="7" eb="10">
      <t>セタイスウ</t>
    </rPh>
    <phoneticPr fontId="8"/>
  </si>
  <si>
    <t>給　水　　人　口</t>
    <rPh sb="0" eb="3">
      <t>キュウスイ</t>
    </rPh>
    <rPh sb="5" eb="8">
      <t>ジンコウ</t>
    </rPh>
    <phoneticPr fontId="8"/>
  </si>
  <si>
    <t>与　那　覇</t>
  </si>
  <si>
    <t>宮　　　 城</t>
  </si>
  <si>
    <t>大　　　 名</t>
  </si>
  <si>
    <t>新　　　 川</t>
  </si>
  <si>
    <t>宮　　　 平</t>
  </si>
  <si>
    <t>兼　　　 城</t>
  </si>
  <si>
    <t>本　　　 部</t>
  </si>
  <si>
    <t>喜　屋　武</t>
  </si>
  <si>
    <t>照　　　 屋</t>
  </si>
  <si>
    <t>津　嘉　山</t>
  </si>
  <si>
    <t>山　　　 川</t>
  </si>
  <si>
    <t>神　　　 里</t>
  </si>
  <si>
    <t>区分</t>
    <rPh sb="0" eb="2">
      <t>クブン</t>
    </rPh>
    <phoneticPr fontId="8"/>
  </si>
  <si>
    <t>行政区</t>
    <rPh sb="0" eb="3">
      <t>ギョウセイク</t>
    </rPh>
    <phoneticPr fontId="8"/>
  </si>
  <si>
    <t>兼本ハイツ</t>
    <rPh sb="0" eb="2">
      <t>カネモト</t>
    </rPh>
    <phoneticPr fontId="8"/>
  </si>
  <si>
    <t>第一団地</t>
    <rPh sb="0" eb="2">
      <t>ダイイチ</t>
    </rPh>
    <rPh sb="2" eb="4">
      <t>ダンチ</t>
    </rPh>
    <phoneticPr fontId="8"/>
  </si>
  <si>
    <t>第二団地</t>
    <rPh sb="0" eb="1">
      <t>ダイイチ</t>
    </rPh>
    <rPh sb="1" eb="2">
      <t>ニ</t>
    </rPh>
    <rPh sb="2" eb="4">
      <t>ダンチ</t>
    </rPh>
    <phoneticPr fontId="8"/>
  </si>
  <si>
    <t>総　　数</t>
    <rPh sb="0" eb="4">
      <t>ソウスウ</t>
    </rPh>
    <phoneticPr fontId="8"/>
  </si>
  <si>
    <t>※　総数には外国人を含む。慶原は宮平に含まれる。</t>
    <rPh sb="2" eb="4">
      <t>ソウスウ</t>
    </rPh>
    <rPh sb="6" eb="9">
      <t>ガイコクジン</t>
    </rPh>
    <rPh sb="10" eb="11">
      <t>フク</t>
    </rPh>
    <rPh sb="13" eb="14">
      <t>ケイ</t>
    </rPh>
    <rPh sb="14" eb="15">
      <t>ハラ</t>
    </rPh>
    <rPh sb="16" eb="18">
      <t>ミヤヒラ</t>
    </rPh>
    <rPh sb="19" eb="20">
      <t>フク</t>
    </rPh>
    <phoneticPr fontId="8"/>
  </si>
  <si>
    <t>普及率（％）</t>
    <rPh sb="0" eb="3">
      <t>フキュウリツ</t>
    </rPh>
    <phoneticPr fontId="8"/>
  </si>
  <si>
    <t>人　口</t>
    <rPh sb="0" eb="3">
      <t>ジンコウ</t>
    </rPh>
    <phoneticPr fontId="8"/>
  </si>
  <si>
    <t>（２）　水道事業の推移</t>
    <rPh sb="4" eb="6">
      <t>スイドウ</t>
    </rPh>
    <rPh sb="6" eb="8">
      <t>ジギョウ</t>
    </rPh>
    <rPh sb="9" eb="11">
      <t>スイイ</t>
    </rPh>
    <phoneticPr fontId="8"/>
  </si>
  <si>
    <t>給水区数</t>
    <rPh sb="0" eb="2">
      <t>キュウスイ</t>
    </rPh>
    <rPh sb="2" eb="3">
      <t>ク</t>
    </rPh>
    <rPh sb="3" eb="4">
      <t>スウ</t>
    </rPh>
    <phoneticPr fontId="8"/>
  </si>
  <si>
    <t>世帯数</t>
    <rPh sb="0" eb="3">
      <t>セタイスウ</t>
    </rPh>
    <phoneticPr fontId="8"/>
  </si>
  <si>
    <t>有　　収　　水　　量</t>
    <rPh sb="0" eb="1">
      <t>ユウ</t>
    </rPh>
    <rPh sb="3" eb="4">
      <t>シュウ</t>
    </rPh>
    <rPh sb="6" eb="10">
      <t>スイリョウ</t>
    </rPh>
    <phoneticPr fontId="8"/>
  </si>
  <si>
    <t xml:space="preserve">区分 </t>
    <rPh sb="0" eb="2">
      <t>クブン</t>
    </rPh>
    <phoneticPr fontId="8"/>
  </si>
  <si>
    <t xml:space="preserve"> 年度</t>
    <rPh sb="1" eb="3">
      <t>ネンド</t>
    </rPh>
    <phoneticPr fontId="8"/>
  </si>
  <si>
    <t>件　数</t>
    <rPh sb="0" eb="3">
      <t>ケンスウ</t>
    </rPh>
    <phoneticPr fontId="8"/>
  </si>
  <si>
    <t>科　　　　目</t>
    <rPh sb="0" eb="6">
      <t>カモク</t>
    </rPh>
    <phoneticPr fontId="6"/>
  </si>
  <si>
    <t>円</t>
    <rPh sb="0" eb="1">
      <t>エン</t>
    </rPh>
    <phoneticPr fontId="8"/>
  </si>
  <si>
    <t>諸収入　　　　　　</t>
    <rPh sb="0" eb="3">
      <t>ショシュウニュウ</t>
    </rPh>
    <phoneticPr fontId="6"/>
  </si>
  <si>
    <t>繰越金　　　</t>
    <rPh sb="0" eb="3">
      <t>クリコシキン</t>
    </rPh>
    <phoneticPr fontId="6"/>
  </si>
  <si>
    <t>宮平ハイツ</t>
    <rPh sb="0" eb="2">
      <t>ミヤヒラ</t>
    </rPh>
    <phoneticPr fontId="8"/>
  </si>
  <si>
    <t>※　平成12年度より給水区数に宮平ハイツを含めています。</t>
    <rPh sb="2" eb="4">
      <t>ヘイセイ</t>
    </rPh>
    <rPh sb="6" eb="8">
      <t>ネンド</t>
    </rPh>
    <rPh sb="10" eb="12">
      <t>キュウスイ</t>
    </rPh>
    <rPh sb="12" eb="13">
      <t>ク</t>
    </rPh>
    <rPh sb="13" eb="14">
      <t>スウ</t>
    </rPh>
    <rPh sb="15" eb="17">
      <t>ミヤヒラ</t>
    </rPh>
    <rPh sb="21" eb="22">
      <t>フク</t>
    </rPh>
    <phoneticPr fontId="8"/>
  </si>
  <si>
    <t>一世帯平均</t>
    <rPh sb="0" eb="1">
      <t>イチ</t>
    </rPh>
    <rPh sb="1" eb="3">
      <t>セタイ</t>
    </rPh>
    <rPh sb="3" eb="5">
      <t>ヘイキン</t>
    </rPh>
    <phoneticPr fontId="8"/>
  </si>
  <si>
    <t>１人平均</t>
    <rPh sb="1" eb="2">
      <t>ヒト</t>
    </rPh>
    <rPh sb="2" eb="4">
      <t>ヘイキン</t>
    </rPh>
    <phoneticPr fontId="8"/>
  </si>
  <si>
    <t>土木費</t>
    <phoneticPr fontId="6"/>
  </si>
  <si>
    <t>県支出金</t>
    <rPh sb="0" eb="1">
      <t>ケン</t>
    </rPh>
    <rPh sb="1" eb="4">
      <t>シシュツキン</t>
    </rPh>
    <phoneticPr fontId="8"/>
  </si>
  <si>
    <t>ｍ</t>
    <phoneticPr fontId="8"/>
  </si>
  <si>
    <t>使用料及び
手数料</t>
    <rPh sb="0" eb="3">
      <t>シヨウリョウ</t>
    </rPh>
    <rPh sb="3" eb="4">
      <t>オヨ</t>
    </rPh>
    <rPh sb="6" eb="9">
      <t>テスウリョウ</t>
    </rPh>
    <phoneticPr fontId="6"/>
  </si>
  <si>
    <t>分担金及び
負担金</t>
    <rPh sb="0" eb="3">
      <t>ブンタンキン</t>
    </rPh>
    <rPh sb="3" eb="4">
      <t>オヨ</t>
    </rPh>
    <rPh sb="6" eb="9">
      <t>フタンキン</t>
    </rPh>
    <phoneticPr fontId="6"/>
  </si>
  <si>
    <t>単位：円　</t>
    <rPh sb="0" eb="2">
      <t>タンイ</t>
    </rPh>
    <phoneticPr fontId="6"/>
  </si>
  <si>
    <t>平成2６年度</t>
    <rPh sb="0" eb="2">
      <t>ヘイセイ</t>
    </rPh>
    <phoneticPr fontId="6"/>
  </si>
  <si>
    <t>平成27年度</t>
    <rPh sb="0" eb="2">
      <t>ヘイセイ</t>
    </rPh>
    <phoneticPr fontId="6"/>
  </si>
  <si>
    <t>平成28年度</t>
    <rPh sb="0" eb="2">
      <t>ヘイセイ</t>
    </rPh>
    <phoneticPr fontId="6"/>
  </si>
  <si>
    <t>平成29年度</t>
    <rPh sb="0" eb="2">
      <t>ヘイセイ</t>
    </rPh>
    <phoneticPr fontId="6"/>
  </si>
  <si>
    <t>資料：区画下水道課　</t>
    <rPh sb="0" eb="2">
      <t>シリョウ</t>
    </rPh>
    <rPh sb="3" eb="5">
      <t>クカク</t>
    </rPh>
    <rPh sb="5" eb="8">
      <t>ゲスイドウ</t>
    </rPh>
    <rPh sb="8" eb="9">
      <t>カ</t>
    </rPh>
    <phoneticPr fontId="6"/>
  </si>
  <si>
    <t>平成2６度</t>
    <rPh sb="0" eb="2">
      <t>ヘイセイ</t>
    </rPh>
    <phoneticPr fontId="6"/>
  </si>
  <si>
    <t>平成27度</t>
    <rPh sb="0" eb="2">
      <t>ヘイセイ</t>
    </rPh>
    <phoneticPr fontId="6"/>
  </si>
  <si>
    <t>平成28度</t>
    <rPh sb="0" eb="2">
      <t>ヘイセイ</t>
    </rPh>
    <phoneticPr fontId="6"/>
  </si>
  <si>
    <t>平成29度</t>
    <rPh sb="0" eb="2">
      <t>ヘイセイ</t>
    </rPh>
    <phoneticPr fontId="6"/>
  </si>
  <si>
    <t>平成29年度　</t>
    <rPh sb="0" eb="2">
      <t>ヘイセイ</t>
    </rPh>
    <rPh sb="4" eb="6">
      <t>ネンド</t>
    </rPh>
    <phoneticPr fontId="8"/>
  </si>
  <si>
    <r>
      <t>年間（ｍ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0" eb="2">
      <t>ネンカン</t>
    </rPh>
    <phoneticPr fontId="8"/>
  </si>
  <si>
    <r>
      <t>１月１件当たり（ｍ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2">
      <t>ガツ</t>
    </rPh>
    <rPh sb="3" eb="4">
      <t>ケン</t>
    </rPh>
    <rPh sb="4" eb="5">
      <t>ア</t>
    </rPh>
    <phoneticPr fontId="8"/>
  </si>
  <si>
    <t>１日１人当たり（㍑）</t>
    <rPh sb="1" eb="2">
      <t>ヒ</t>
    </rPh>
    <rPh sb="3" eb="4">
      <t>ニン</t>
    </rPh>
    <rPh sb="4" eb="5">
      <t>ア</t>
    </rPh>
    <phoneticPr fontId="8"/>
  </si>
  <si>
    <t>年間（円）</t>
    <rPh sb="0" eb="2">
      <t>ネンカン</t>
    </rPh>
    <rPh sb="3" eb="4">
      <t>エン</t>
    </rPh>
    <phoneticPr fontId="8"/>
  </si>
  <si>
    <t>１月１件当たり（円）</t>
    <rPh sb="1" eb="2">
      <t>ガツ</t>
    </rPh>
    <rPh sb="3" eb="4">
      <t>ケン</t>
    </rPh>
    <rPh sb="4" eb="5">
      <t>ア</t>
    </rPh>
    <rPh sb="8" eb="9">
      <t>エン</t>
    </rPh>
    <phoneticPr fontId="8"/>
  </si>
  <si>
    <t>１月１人当たり（円）</t>
    <rPh sb="1" eb="2">
      <t>ガツ</t>
    </rPh>
    <rPh sb="3" eb="4">
      <t>ニン</t>
    </rPh>
    <rPh sb="4" eb="5">
      <t>ア</t>
    </rPh>
    <rPh sb="8" eb="9">
      <t>エン</t>
    </rPh>
    <phoneticPr fontId="8"/>
  </si>
  <si>
    <t>資料：南部水道企業団　</t>
    <rPh sb="0" eb="2">
      <t>シリョウ</t>
    </rPh>
    <rPh sb="3" eb="5">
      <t>ナンブ</t>
    </rPh>
    <rPh sb="5" eb="7">
      <t>スイドウ</t>
    </rPh>
    <rPh sb="7" eb="9">
      <t>キギョウ</t>
    </rPh>
    <rPh sb="9" eb="10">
      <t>ダン</t>
    </rPh>
    <phoneticPr fontId="8"/>
  </si>
  <si>
    <t>給水区域</t>
    <rPh sb="0" eb="2">
      <t>キュウスイ</t>
    </rPh>
    <rPh sb="2" eb="4">
      <t>クイキ</t>
    </rPh>
    <phoneticPr fontId="8"/>
  </si>
  <si>
    <t>給水</t>
    <rPh sb="0" eb="2">
      <t>キュウスイ</t>
    </rPh>
    <phoneticPr fontId="8"/>
  </si>
  <si>
    <r>
      <t>年間（</t>
    </r>
    <r>
      <rPr>
        <sz val="11"/>
        <rFont val="ＭＳ Ｐ明朝"/>
        <family val="1"/>
        <charset val="128"/>
      </rPr>
      <t>ｍ</t>
    </r>
    <r>
      <rPr>
        <vertAlign val="superscript"/>
        <sz val="8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0" eb="2">
      <t>ネンカン</t>
    </rPh>
    <phoneticPr fontId="8"/>
  </si>
  <si>
    <r>
      <t>１月１件　当 た り　</t>
    </r>
    <r>
      <rPr>
        <sz val="11"/>
        <rFont val="ＭＳ Ｐ明朝"/>
        <family val="1"/>
        <charset val="128"/>
      </rPr>
      <t>（ｍ</t>
    </r>
    <r>
      <rPr>
        <vertAlign val="superscript"/>
        <sz val="9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  <rPh sb="1" eb="2">
      <t>ガツ</t>
    </rPh>
    <rPh sb="3" eb="4">
      <t>ケン</t>
    </rPh>
    <rPh sb="5" eb="6">
      <t>ア</t>
    </rPh>
    <phoneticPr fontId="8"/>
  </si>
  <si>
    <t>１日１人　　当 た り　　（㍑）</t>
    <rPh sb="1" eb="2">
      <t>ヒ</t>
    </rPh>
    <rPh sb="3" eb="4">
      <t>ヒト</t>
    </rPh>
    <rPh sb="6" eb="7">
      <t>ア</t>
    </rPh>
    <phoneticPr fontId="8"/>
  </si>
  <si>
    <t>　年間（円）</t>
    <rPh sb="1" eb="3">
      <t>ネンカン</t>
    </rPh>
    <rPh sb="4" eb="5">
      <t>エン</t>
    </rPh>
    <phoneticPr fontId="8"/>
  </si>
  <si>
    <t>１月１件　当 た り（円）</t>
    <rPh sb="1" eb="2">
      <t>ガツ</t>
    </rPh>
    <rPh sb="3" eb="4">
      <t>ケン</t>
    </rPh>
    <rPh sb="5" eb="6">
      <t>ア</t>
    </rPh>
    <rPh sb="11" eb="12">
      <t>エン</t>
    </rPh>
    <phoneticPr fontId="8"/>
  </si>
  <si>
    <t>１月１人　当 た り　（円）</t>
    <rPh sb="1" eb="2">
      <t>ツキ</t>
    </rPh>
    <rPh sb="3" eb="4">
      <t>ヒト</t>
    </rPh>
    <rPh sb="5" eb="6">
      <t>ア</t>
    </rPh>
    <rPh sb="12" eb="13">
      <t>エン</t>
    </rPh>
    <phoneticPr fontId="8"/>
  </si>
  <si>
    <t>平成15年</t>
    <rPh sb="0" eb="2">
      <t>ヘイセイ</t>
    </rPh>
    <phoneticPr fontId="8"/>
  </si>
  <si>
    <t>16年</t>
    <phoneticPr fontId="8"/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</si>
  <si>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</si>
  <si>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</si>
  <si>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</si>
  <si>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</si>
  <si>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</si>
  <si>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</si>
  <si>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</si>
  <si>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</si>
  <si>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</si>
  <si>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</si>
  <si>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</si>
  <si>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</si>
  <si>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  <rPh sb="2" eb="3">
      <t>ネン</t>
    </rPh>
    <phoneticPr fontId="8"/>
  </si>
  <si>
    <t>平成12</t>
    <rPh sb="0" eb="2">
      <t>ヘイセイ</t>
    </rPh>
    <phoneticPr fontId="8"/>
  </si>
  <si>
    <t>（１）　有収水量及び水道料金の推移（1月1件当たり）（Ｐ93参照）</t>
    <rPh sb="4" eb="5">
      <t>ユウ</t>
    </rPh>
    <rPh sb="5" eb="6">
      <t>シュウ</t>
    </rPh>
    <rPh sb="6" eb="8">
      <t>スイリョウ</t>
    </rPh>
    <rPh sb="8" eb="9">
      <t>オヨ</t>
    </rPh>
    <rPh sb="10" eb="12">
      <t>スイドウ</t>
    </rPh>
    <rPh sb="12" eb="14">
      <t>リョウキン</t>
    </rPh>
    <rPh sb="15" eb="17">
      <t>スイイ</t>
    </rPh>
    <rPh sb="19" eb="20">
      <t>ツキ</t>
    </rPh>
    <rPh sb="21" eb="22">
      <t>ケン</t>
    </rPh>
    <rPh sb="22" eb="23">
      <t>ア</t>
    </rPh>
    <rPh sb="30" eb="32">
      <t>サンショウ</t>
    </rPh>
    <phoneticPr fontId="8"/>
  </si>
  <si>
    <t>（２）　平成２９年度下水道事業特別会計決算の性質別財源と経費の状況（Ｐ94参照）</t>
    <rPh sb="4" eb="6">
      <t>ヘイセイ</t>
    </rPh>
    <rPh sb="8" eb="9">
      <t>ネン</t>
    </rPh>
    <rPh sb="9" eb="10">
      <t>ド</t>
    </rPh>
    <rPh sb="10" eb="13">
      <t>ゲスイドウ</t>
    </rPh>
    <rPh sb="13" eb="15">
      <t>ジギョウ</t>
    </rPh>
    <rPh sb="15" eb="17">
      <t>トクベツ</t>
    </rPh>
    <rPh sb="17" eb="19">
      <t>カイケイ</t>
    </rPh>
    <rPh sb="19" eb="21">
      <t>ケッサン</t>
    </rPh>
    <rPh sb="22" eb="24">
      <t>セイシツ</t>
    </rPh>
    <rPh sb="24" eb="25">
      <t>ベツ</t>
    </rPh>
    <rPh sb="25" eb="27">
      <t>ザイゲン</t>
    </rPh>
    <rPh sb="28" eb="30">
      <t>ケイヒ</t>
    </rPh>
    <rPh sb="31" eb="33">
      <t>ジョウキョウ</t>
    </rPh>
    <rPh sb="37" eb="39">
      <t>サンショウ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</si>
</sst>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[Red]#,##0"/>
    <numFmt numFmtId="179" formatCode="#,##0_);\(#,##0\)"/>
    <numFmt numFmtId="180" formatCode="#,##0.0_);\(#,##0.0\)"/>
    <numFmt numFmtId="181" formatCode="#,##0.00_);\(#,##0.00\)"/>
    <numFmt numFmtId="182" formatCode="#,##0.0;[Red]\-#,##0.0"/>
    <numFmt numFmtId="183" formatCode="0.0%"/>
    <numFmt numFmtId="184" formatCode="#,##0_);[Red]\(#,##0\)"/>
  </numFmts>
  <fonts count="15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0" fontId="1" fillId="0" borderId="0" xfId="0" applyFont="1" applyBorder="1"/>
    <xf numFmtId="0" fontId="7" fillId="0" borderId="0" xfId="0" applyFont="1" applyBorder="1" applyAlignment="1">
      <alignment horizontal="right" vertical="center"/>
    </xf>
    <xf numFmtId="0" fontId="7" fillId="0" borderId="26" xfId="0" applyFont="1" applyBorder="1"/>
    <xf numFmtId="0" fontId="7" fillId="0" borderId="26" xfId="0" applyFont="1" applyBorder="1" applyAlignment="1">
      <alignment vertical="center"/>
    </xf>
    <xf numFmtId="0" fontId="0" fillId="0" borderId="0" xfId="0" applyFill="1" applyBorder="1"/>
    <xf numFmtId="179" fontId="7" fillId="0" borderId="5" xfId="0" applyNumberFormat="1" applyFont="1" applyFill="1" applyBorder="1" applyAlignment="1">
      <alignment vertical="center"/>
    </xf>
    <xf numFmtId="179" fontId="7" fillId="0" borderId="23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distributed" vertical="center" wrapText="1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distributed" vertical="center"/>
    </xf>
    <xf numFmtId="0" fontId="10" fillId="0" borderId="11" xfId="0" applyFont="1" applyBorder="1" applyAlignment="1">
      <alignment vertical="center"/>
    </xf>
    <xf numFmtId="178" fontId="10" fillId="0" borderId="45" xfId="0" applyNumberFormat="1" applyFont="1" applyBorder="1" applyAlignment="1">
      <alignment vertical="center"/>
    </xf>
    <xf numFmtId="178" fontId="10" fillId="0" borderId="12" xfId="0" applyNumberFormat="1" applyFont="1" applyBorder="1" applyAlignment="1">
      <alignment vertical="center"/>
    </xf>
    <xf numFmtId="178" fontId="10" fillId="0" borderId="3" xfId="0" applyNumberFormat="1" applyFont="1" applyBorder="1" applyAlignment="1">
      <alignment vertical="center"/>
    </xf>
    <xf numFmtId="183" fontId="10" fillId="0" borderId="19" xfId="0" applyNumberFormat="1" applyFont="1" applyBorder="1" applyAlignment="1">
      <alignment vertical="center"/>
    </xf>
    <xf numFmtId="9" fontId="10" fillId="0" borderId="19" xfId="0" applyNumberFormat="1" applyFont="1" applyBorder="1" applyAlignment="1">
      <alignment vertical="center"/>
    </xf>
    <xf numFmtId="38" fontId="7" fillId="0" borderId="2" xfId="7" applyFont="1" applyFill="1" applyBorder="1" applyAlignment="1">
      <alignment vertical="center"/>
    </xf>
    <xf numFmtId="182" fontId="7" fillId="0" borderId="2" xfId="7" applyNumberFormat="1" applyFont="1" applyFill="1" applyBorder="1" applyAlignment="1">
      <alignment vertical="center"/>
    </xf>
    <xf numFmtId="38" fontId="7" fillId="0" borderId="2" xfId="7" applyNumberFormat="1" applyFont="1" applyFill="1" applyBorder="1" applyAlignment="1">
      <alignment vertical="center"/>
    </xf>
    <xf numFmtId="181" fontId="7" fillId="0" borderId="5" xfId="0" applyNumberFormat="1" applyFont="1" applyFill="1" applyBorder="1" applyAlignment="1">
      <alignment vertical="center"/>
    </xf>
    <xf numFmtId="180" fontId="7" fillId="0" borderId="5" xfId="0" applyNumberFormat="1" applyFont="1" applyFill="1" applyBorder="1" applyAlignment="1">
      <alignment vertical="center"/>
    </xf>
    <xf numFmtId="179" fontId="7" fillId="0" borderId="3" xfId="0" applyNumberFormat="1" applyFont="1" applyFill="1" applyBorder="1" applyAlignment="1">
      <alignment vertical="center"/>
    </xf>
    <xf numFmtId="180" fontId="7" fillId="0" borderId="3" xfId="0" applyNumberFormat="1" applyFont="1" applyFill="1" applyBorder="1" applyAlignment="1">
      <alignment vertical="center"/>
    </xf>
    <xf numFmtId="179" fontId="7" fillId="0" borderId="19" xfId="0" applyNumberFormat="1" applyFont="1" applyFill="1" applyBorder="1" applyAlignment="1">
      <alignment vertical="center"/>
    </xf>
    <xf numFmtId="178" fontId="10" fillId="0" borderId="34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vertical="center"/>
    </xf>
    <xf numFmtId="183" fontId="10" fillId="0" borderId="13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38" fontId="7" fillId="0" borderId="0" xfId="7" applyFont="1" applyBorder="1" applyAlignment="1"/>
    <xf numFmtId="38" fontId="9" fillId="0" borderId="0" xfId="7" applyFont="1" applyBorder="1" applyAlignment="1"/>
    <xf numFmtId="183" fontId="10" fillId="0" borderId="46" xfId="0" applyNumberFormat="1" applyFont="1" applyFill="1" applyBorder="1" applyAlignment="1">
      <alignment vertical="center"/>
    </xf>
    <xf numFmtId="178" fontId="14" fillId="0" borderId="34" xfId="0" applyNumberFormat="1" applyFont="1" applyFill="1" applyBorder="1" applyAlignment="1">
      <alignment vertical="center"/>
    </xf>
    <xf numFmtId="178" fontId="14" fillId="0" borderId="2" xfId="0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vertical="center"/>
    </xf>
    <xf numFmtId="184" fontId="10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9" fontId="7" fillId="0" borderId="13" xfId="0" applyNumberFormat="1" applyFont="1" applyFill="1" applyBorder="1" applyAlignment="1">
      <alignment vertical="center"/>
    </xf>
    <xf numFmtId="38" fontId="1" fillId="0" borderId="0" xfId="7" applyFont="1" applyFill="1" applyAlignment="1">
      <alignment vertical="center"/>
    </xf>
    <xf numFmtId="38" fontId="7" fillId="0" borderId="0" xfId="7" applyFont="1" applyFill="1" applyAlignment="1">
      <alignment vertical="center"/>
    </xf>
    <xf numFmtId="38" fontId="9" fillId="0" borderId="15" xfId="7" applyFont="1" applyFill="1" applyBorder="1" applyAlignment="1">
      <alignment vertical="center"/>
    </xf>
    <xf numFmtId="38" fontId="9" fillId="0" borderId="15" xfId="7" applyFont="1" applyFill="1" applyBorder="1" applyAlignment="1">
      <alignment horizontal="right" vertical="center"/>
    </xf>
    <xf numFmtId="38" fontId="9" fillId="0" borderId="14" xfId="7" applyFont="1" applyFill="1" applyBorder="1" applyAlignment="1">
      <alignment vertical="center"/>
    </xf>
    <xf numFmtId="38" fontId="7" fillId="0" borderId="2" xfId="7" applyFont="1" applyFill="1" applyBorder="1" applyAlignment="1">
      <alignment horizontal="center" vertical="center" wrapText="1"/>
    </xf>
    <xf numFmtId="38" fontId="7" fillId="0" borderId="8" xfId="7" applyFont="1" applyFill="1" applyBorder="1" applyAlignment="1">
      <alignment vertical="center"/>
    </xf>
    <xf numFmtId="38" fontId="7" fillId="0" borderId="6" xfId="7" applyFont="1" applyFill="1" applyBorder="1" applyAlignment="1">
      <alignment vertical="center"/>
    </xf>
    <xf numFmtId="38" fontId="7" fillId="0" borderId="13" xfId="7" applyFont="1" applyFill="1" applyBorder="1" applyAlignment="1">
      <alignment horizontal="right" vertical="center"/>
    </xf>
    <xf numFmtId="38" fontId="7" fillId="0" borderId="7" xfId="7" applyFont="1" applyFill="1" applyBorder="1" applyAlignment="1">
      <alignment vertical="center"/>
    </xf>
    <xf numFmtId="38" fontId="7" fillId="0" borderId="18" xfId="7" applyFont="1" applyFill="1" applyBorder="1" applyAlignment="1">
      <alignment horizontal="right" vertical="center"/>
    </xf>
    <xf numFmtId="38" fontId="10" fillId="0" borderId="7" xfId="7" applyFont="1" applyFill="1" applyBorder="1" applyAlignment="1">
      <alignment horizontal="center" vertical="center"/>
    </xf>
    <xf numFmtId="38" fontId="12" fillId="0" borderId="7" xfId="7" applyFont="1" applyFill="1" applyBorder="1" applyAlignment="1">
      <alignment horizontal="center" vertical="center"/>
    </xf>
    <xf numFmtId="38" fontId="7" fillId="0" borderId="18" xfId="7" applyFont="1" applyFill="1" applyBorder="1" applyAlignment="1">
      <alignment vertical="center"/>
    </xf>
    <xf numFmtId="38" fontId="7" fillId="0" borderId="16" xfId="7" applyFont="1" applyFill="1" applyBorder="1" applyAlignment="1">
      <alignment vertical="center"/>
    </xf>
    <xf numFmtId="182" fontId="7" fillId="0" borderId="16" xfId="7" applyNumberFormat="1" applyFont="1" applyFill="1" applyBorder="1" applyAlignment="1">
      <alignment vertical="center"/>
    </xf>
    <xf numFmtId="38" fontId="7" fillId="0" borderId="16" xfId="7" applyNumberFormat="1" applyFont="1" applyFill="1" applyBorder="1" applyAlignment="1">
      <alignment vertical="center"/>
    </xf>
    <xf numFmtId="38" fontId="7" fillId="0" borderId="17" xfId="7" applyFont="1" applyFill="1" applyBorder="1" applyAlignment="1">
      <alignment vertical="center"/>
    </xf>
    <xf numFmtId="38" fontId="7" fillId="0" borderId="0" xfId="7" applyFont="1" applyFill="1" applyAlignment="1">
      <alignment horizontal="right" vertical="center"/>
    </xf>
    <xf numFmtId="38" fontId="0" fillId="0" borderId="0" xfId="7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9" fontId="7" fillId="0" borderId="7" xfId="0" applyNumberFormat="1" applyFont="1" applyFill="1" applyBorder="1" applyAlignment="1">
      <alignment vertical="center"/>
    </xf>
    <xf numFmtId="181" fontId="7" fillId="0" borderId="7" xfId="0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181" fontId="7" fillId="0" borderId="3" xfId="0" applyNumberFormat="1" applyFont="1" applyFill="1" applyBorder="1" applyAlignment="1">
      <alignment vertical="center"/>
    </xf>
    <xf numFmtId="18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" fillId="0" borderId="15" xfId="0" applyFont="1" applyBorder="1"/>
    <xf numFmtId="0" fontId="7" fillId="0" borderId="15" xfId="0" applyFont="1" applyBorder="1" applyAlignment="1">
      <alignment horizontal="right" vertical="center"/>
    </xf>
    <xf numFmtId="38" fontId="7" fillId="0" borderId="6" xfId="7" applyFont="1" applyFill="1" applyBorder="1" applyAlignment="1">
      <alignment horizontal="center" vertical="center"/>
    </xf>
    <xf numFmtId="38" fontId="7" fillId="0" borderId="12" xfId="7" applyFont="1" applyFill="1" applyBorder="1" applyAlignment="1">
      <alignment horizontal="center" vertical="center"/>
    </xf>
    <xf numFmtId="38" fontId="9" fillId="0" borderId="9" xfId="7" applyFont="1" applyFill="1" applyBorder="1" applyAlignment="1">
      <alignment horizontal="distributed" vertical="center"/>
    </xf>
    <xf numFmtId="38" fontId="9" fillId="0" borderId="9" xfId="7" applyFont="1" applyFill="1" applyBorder="1" applyAlignment="1">
      <alignment horizontal="center" vertical="center"/>
    </xf>
    <xf numFmtId="38" fontId="7" fillId="0" borderId="8" xfId="7" applyFont="1" applyFill="1" applyBorder="1" applyAlignment="1">
      <alignment horizontal="center" vertical="center"/>
    </xf>
    <xf numFmtId="38" fontId="7" fillId="0" borderId="10" xfId="7" applyFont="1" applyFill="1" applyBorder="1" applyAlignment="1">
      <alignment horizontal="center" vertical="center"/>
    </xf>
    <xf numFmtId="38" fontId="9" fillId="0" borderId="11" xfId="7" applyFont="1" applyFill="1" applyBorder="1" applyAlignment="1">
      <alignment horizontal="center" vertical="center"/>
    </xf>
    <xf numFmtId="38" fontId="7" fillId="0" borderId="42" xfId="7" applyFont="1" applyFill="1" applyBorder="1" applyAlignment="1">
      <alignment horizontal="right" vertical="center"/>
    </xf>
    <xf numFmtId="38" fontId="7" fillId="0" borderId="36" xfId="7" applyFont="1" applyFill="1" applyBorder="1" applyAlignment="1">
      <alignment horizontal="center" vertical="center"/>
    </xf>
    <xf numFmtId="38" fontId="7" fillId="0" borderId="38" xfId="7" applyFont="1" applyFill="1" applyBorder="1" applyAlignment="1">
      <alignment horizontal="center" vertical="center"/>
    </xf>
    <xf numFmtId="38" fontId="5" fillId="0" borderId="22" xfId="7" applyFont="1" applyFill="1" applyBorder="1" applyAlignment="1">
      <alignment horizontal="center" vertical="center" wrapText="1"/>
    </xf>
    <xf numFmtId="38" fontId="5" fillId="0" borderId="2" xfId="7" applyFont="1" applyFill="1" applyBorder="1" applyAlignment="1">
      <alignment horizontal="center" vertical="center" wrapText="1"/>
    </xf>
    <xf numFmtId="38" fontId="7" fillId="0" borderId="22" xfId="7" applyFont="1" applyFill="1" applyBorder="1" applyAlignment="1">
      <alignment horizontal="center" vertical="center" wrapText="1"/>
    </xf>
    <xf numFmtId="38" fontId="7" fillId="0" borderId="2" xfId="7" applyFont="1" applyFill="1" applyBorder="1" applyAlignment="1">
      <alignment horizontal="center" vertical="center" wrapText="1"/>
    </xf>
    <xf numFmtId="38" fontId="7" fillId="0" borderId="22" xfId="7" applyFont="1" applyFill="1" applyBorder="1" applyAlignment="1">
      <alignment horizontal="center" vertical="center"/>
    </xf>
    <xf numFmtId="38" fontId="7" fillId="0" borderId="35" xfId="7" applyFont="1" applyFill="1" applyBorder="1" applyAlignment="1">
      <alignment horizontal="center" vertical="center" wrapText="1"/>
    </xf>
    <xf numFmtId="38" fontId="7" fillId="0" borderId="13" xfId="7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180" fontId="7" fillId="0" borderId="47" xfId="0" applyNumberFormat="1" applyFont="1" applyBorder="1" applyAlignment="1">
      <alignment vertical="center"/>
    </xf>
    <xf numFmtId="179" fontId="7" fillId="0" borderId="47" xfId="0" applyNumberFormat="1" applyFont="1" applyBorder="1" applyAlignment="1">
      <alignment vertical="center"/>
    </xf>
    <xf numFmtId="0" fontId="0" fillId="0" borderId="47" xfId="0" applyBorder="1"/>
    <xf numFmtId="180" fontId="7" fillId="0" borderId="47" xfId="0" applyNumberFormat="1" applyFont="1" applyFill="1" applyBorder="1" applyAlignment="1">
      <alignment vertical="center"/>
    </xf>
    <xf numFmtId="179" fontId="7" fillId="0" borderId="47" xfId="0" applyNumberFormat="1" applyFont="1" applyFill="1" applyBorder="1" applyAlignment="1">
      <alignment vertical="center"/>
    </xf>
    <xf numFmtId="180" fontId="7" fillId="2" borderId="47" xfId="0" applyNumberFormat="1" applyFont="1" applyFill="1" applyBorder="1" applyAlignment="1">
      <alignment vertical="center"/>
    </xf>
    <xf numFmtId="179" fontId="7" fillId="2" borderId="47" xfId="0" applyNumberFormat="1" applyFont="1" applyFill="1" applyBorder="1" applyAlignment="1">
      <alignment vertical="center"/>
    </xf>
    <xf numFmtId="0" fontId="9" fillId="0" borderId="47" xfId="0" applyFont="1" applyBorder="1" applyAlignment="1">
      <alignment vertical="center"/>
    </xf>
    <xf numFmtId="178" fontId="10" fillId="0" borderId="47" xfId="0" applyNumberFormat="1" applyFont="1" applyFill="1" applyBorder="1" applyAlignment="1">
      <alignment vertical="center"/>
    </xf>
    <xf numFmtId="0" fontId="9" fillId="0" borderId="47" xfId="0" applyFont="1" applyBorder="1"/>
    <xf numFmtId="178" fontId="0" fillId="0" borderId="47" xfId="0" applyNumberFormat="1" applyBorder="1"/>
    <xf numFmtId="178" fontId="7" fillId="2" borderId="47" xfId="0" applyNumberFormat="1" applyFont="1" applyFill="1" applyBorder="1" applyAlignment="1">
      <alignment vertical="center"/>
    </xf>
  </cellXfs>
  <cellStyles count="8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" xfId="7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45103857566793E-2"/>
          <c:y val="6.3492186516049084E-2"/>
          <c:w val="0.87537091988130566"/>
          <c:h val="0.85317625630940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'91'!$L$2</c:f>
              <c:strCache>
                <c:ptCount val="1"/>
                <c:pt idx="0">
                  <c:v>ｍ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'91'!$K$3:$K$20</c:f>
              <c:strCache>
                <c:ptCount val="18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</c:strCache>
            </c:strRef>
          </c:cat>
          <c:val>
            <c:numRef>
              <c:f>'91'!$L$3:$L$20</c:f>
              <c:numCache>
                <c:formatCode>#,##0.0_);\(#,##0.0\)</c:formatCode>
                <c:ptCount val="1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41</c:v>
                </c:pt>
                <c:pt idx="6">
                  <c:v>40</c:v>
                </c:pt>
                <c:pt idx="7">
                  <c:v>40</c:v>
                </c:pt>
                <c:pt idx="8">
                  <c:v>39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37.200000000000003</c:v>
                </c:pt>
                <c:pt idx="13">
                  <c:v>36.1</c:v>
                </c:pt>
                <c:pt idx="14">
                  <c:v>35.799999999999997</c:v>
                </c:pt>
                <c:pt idx="15">
                  <c:v>34.9</c:v>
                </c:pt>
                <c:pt idx="16">
                  <c:v>34.200000000000003</c:v>
                </c:pt>
                <c:pt idx="17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9-4DC5-AB37-9270FFDF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816384"/>
        <c:axId val="100818304"/>
      </c:barChart>
      <c:lineChart>
        <c:grouping val="standard"/>
        <c:varyColors val="0"/>
        <c:ser>
          <c:idx val="1"/>
          <c:order val="1"/>
          <c:tx>
            <c:strRef>
              <c:f>'91'!$M$2</c:f>
              <c:strCache>
                <c:ptCount val="1"/>
                <c:pt idx="0">
                  <c:v>円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'91'!$K$3:$K$20</c:f>
              <c:strCache>
                <c:ptCount val="18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</c:strCache>
            </c:strRef>
          </c:cat>
          <c:val>
            <c:numRef>
              <c:f>'91'!$M$3:$M$20</c:f>
              <c:numCache>
                <c:formatCode>#,##0_);\(#,##0\)</c:formatCode>
                <c:ptCount val="18"/>
                <c:pt idx="0">
                  <c:v>8777</c:v>
                </c:pt>
                <c:pt idx="1">
                  <c:v>8657</c:v>
                </c:pt>
                <c:pt idx="2">
                  <c:v>8504</c:v>
                </c:pt>
                <c:pt idx="3">
                  <c:v>8954</c:v>
                </c:pt>
                <c:pt idx="4">
                  <c:v>8532</c:v>
                </c:pt>
                <c:pt idx="5">
                  <c:v>9012</c:v>
                </c:pt>
                <c:pt idx="6">
                  <c:v>8594</c:v>
                </c:pt>
                <c:pt idx="7">
                  <c:v>8520</c:v>
                </c:pt>
                <c:pt idx="8">
                  <c:v>8402</c:v>
                </c:pt>
                <c:pt idx="9">
                  <c:v>8208</c:v>
                </c:pt>
                <c:pt idx="10">
                  <c:v>7952</c:v>
                </c:pt>
                <c:pt idx="11">
                  <c:v>7973</c:v>
                </c:pt>
                <c:pt idx="12">
                  <c:v>7828</c:v>
                </c:pt>
                <c:pt idx="13">
                  <c:v>7593</c:v>
                </c:pt>
                <c:pt idx="14">
                  <c:v>7718</c:v>
                </c:pt>
                <c:pt idx="15">
                  <c:v>7501</c:v>
                </c:pt>
                <c:pt idx="16">
                  <c:v>7317</c:v>
                </c:pt>
                <c:pt idx="17">
                  <c:v>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9-4DC5-AB37-9270FFDF3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40576"/>
        <c:axId val="100842880"/>
      </c:lineChart>
      <c:catAx>
        <c:axId val="1008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8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818304"/>
        <c:scaling>
          <c:orientation val="minMax"/>
          <c:max val="55"/>
          <c:min val="0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816384"/>
        <c:crosses val="autoZero"/>
        <c:crossBetween val="between"/>
      </c:valAx>
      <c:catAx>
        <c:axId val="1008405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.94510385756676563"/>
              <c:y val="5.95239248587965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00842880"/>
        <c:crosses val="autoZero"/>
        <c:auto val="1"/>
        <c:lblAlgn val="ctr"/>
        <c:lblOffset val="100"/>
        <c:noMultiLvlLbl val="0"/>
      </c:catAx>
      <c:valAx>
        <c:axId val="100842880"/>
        <c:scaling>
          <c:orientation val="minMax"/>
          <c:max val="11000"/>
          <c:min val="0"/>
        </c:scaling>
        <c:delete val="0"/>
        <c:axPos val="r"/>
        <c:numFmt formatCode="#,##0;[Red]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840576"/>
        <c:crosses val="max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［歳入］</a:t>
            </a:r>
          </a:p>
        </c:rich>
      </c:tx>
      <c:layout>
        <c:manualLayout>
          <c:xMode val="edge"/>
          <c:yMode val="edge"/>
          <c:x val="1.4577280226858924E-2"/>
          <c:y val="1.0526326610121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239104408346411E-2"/>
          <c:y val="0.22947392010065787"/>
          <c:w val="0.91836865429211223"/>
          <c:h val="0.663158576437688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D65-43A3-A694-E049D97F502C}"/>
              </c:ext>
            </c:extLst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65-43A3-A694-E049D97F502C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D65-43A3-A694-E049D97F502C}"/>
              </c:ext>
            </c:extLst>
          </c:dPt>
          <c:dPt>
            <c:idx val="3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65-43A3-A694-E049D97F502C}"/>
              </c:ext>
            </c:extLst>
          </c:dPt>
          <c:dPt>
            <c:idx val="4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D65-43A3-A694-E049D97F502C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65-43A3-A694-E049D97F502C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国庫支出金
</a:t>
                    </a:r>
                    <a:r>
                      <a:rPr lang="en-US" altLang="ja-JP"/>
                      <a:t>146,496
</a:t>
                    </a:r>
                    <a:r>
                      <a:rPr lang="ja-JP" altLang="en-US"/>
                      <a:t>（</a:t>
                    </a:r>
                    <a:r>
                      <a:rPr lang="en-US" altLang="ja-JP"/>
                      <a:t>19.4%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65-43A3-A694-E049D97F502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県支出金
</a:t>
                    </a:r>
                    <a:r>
                      <a:rPr lang="en-US" altLang="ja-JP"/>
                      <a:t>64,313
</a:t>
                    </a:r>
                    <a:r>
                      <a:rPr lang="ja-JP" altLang="en-US"/>
                      <a:t>（</a:t>
                    </a:r>
                    <a:r>
                      <a:rPr lang="en-US" altLang="ja-JP"/>
                      <a:t>8.5%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65-43A3-A694-E049D97F502C}"/>
                </c:ext>
              </c:extLst>
            </c:dLbl>
            <c:dLbl>
              <c:idx val="2"/>
              <c:layout>
                <c:manualLayout>
                  <c:x val="-3.1098153547133151E-2"/>
                  <c:y val="-2.8070175438595565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繰入金
</a:t>
                    </a:r>
                    <a:r>
                      <a:rPr lang="en-US" altLang="ja-JP"/>
                      <a:t>178,373
</a:t>
                    </a:r>
                    <a:r>
                      <a:rPr lang="ja-JP" altLang="en-US"/>
                      <a:t>（</a:t>
                    </a:r>
                    <a:r>
                      <a:rPr lang="en-US" altLang="ja-JP"/>
                      <a:t>23.6%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65-43A3-A694-E049D97F502C}"/>
                </c:ext>
              </c:extLst>
            </c:dLbl>
            <c:dLbl>
              <c:idx val="3"/>
              <c:layout>
                <c:manualLayout>
                  <c:x val="-8.9287818614509924E-3"/>
                  <c:y val="-2.898278767785605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使用料及
び手数料
</a:t>
                    </a:r>
                    <a:r>
                      <a:rPr lang="en-US" altLang="ja-JP"/>
                      <a:t>191,449
</a:t>
                    </a:r>
                    <a:r>
                      <a:rPr lang="ja-JP" altLang="en-US"/>
                      <a:t>（</a:t>
                    </a:r>
                    <a:r>
                      <a:rPr lang="en-US" altLang="ja-JP"/>
                      <a:t>25.4%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65-43A3-A694-E049D97F502C}"/>
                </c:ext>
              </c:extLst>
            </c:dLbl>
            <c:dLbl>
              <c:idx val="4"/>
              <c:layout>
                <c:manualLayout>
                  <c:x val="-2.3671020714247454E-2"/>
                  <c:y val="-0.2488882994888799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諸収入　　
</a:t>
                    </a:r>
                    <a:r>
                      <a:rPr lang="en-US" altLang="ja-JP"/>
                      <a:t>7,479</a:t>
                    </a:r>
                    <a:r>
                      <a:rPr lang="ja-JP" altLang="en-US"/>
                      <a:t>　　　
（</a:t>
                    </a:r>
                    <a:r>
                      <a:rPr lang="en-US" altLang="ja-JP"/>
                      <a:t>1.0%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65-43A3-A694-E049D97F502C}"/>
                </c:ext>
              </c:extLst>
            </c:dLbl>
            <c:dLbl>
              <c:idx val="5"/>
              <c:layout>
                <c:manualLayout>
                  <c:x val="0.25971243390494664"/>
                  <c:y val="-0.1773292443707694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繰越金
</a:t>
                    </a:r>
                    <a:r>
                      <a:rPr lang="en-US" altLang="ja-JP"/>
                      <a:t>6,428
(0.9%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65-43A3-A694-E049D97F502C}"/>
                </c:ext>
              </c:extLst>
            </c:dLbl>
            <c:dLbl>
              <c:idx val="6"/>
              <c:layout>
                <c:manualLayout>
                  <c:x val="-0.24101068999028191"/>
                  <c:y val="9.263135792236497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町債　　　
</a:t>
                    </a:r>
                    <a:r>
                      <a:rPr lang="en-US" altLang="ja-JP"/>
                      <a:t>159,700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21.2%)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D65-43A3-A694-E049D97F502C}"/>
                </c:ext>
              </c:extLst>
            </c:dLbl>
            <c:numFmt formatCode="0;[Red]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'91'!$L$33:$L$39</c:f>
              <c:strCache>
                <c:ptCount val="7"/>
                <c:pt idx="0">
                  <c:v>国庫支出金</c:v>
                </c:pt>
                <c:pt idx="1">
                  <c:v>県支出金</c:v>
                </c:pt>
                <c:pt idx="2">
                  <c:v>町債</c:v>
                </c:pt>
                <c:pt idx="3">
                  <c:v>繰入金</c:v>
                </c:pt>
                <c:pt idx="4">
                  <c:v>使用料及び手数料</c:v>
                </c:pt>
                <c:pt idx="5">
                  <c:v>諸収入　　　　　　</c:v>
                </c:pt>
                <c:pt idx="6">
                  <c:v>繰越金　　　</c:v>
                </c:pt>
              </c:strCache>
            </c:strRef>
          </c:cat>
          <c:val>
            <c:numRef>
              <c:f>'91'!$M$33:$M$39</c:f>
              <c:numCache>
                <c:formatCode>#,##0;[Red]#,##0</c:formatCode>
                <c:ptCount val="7"/>
                <c:pt idx="0">
                  <c:v>146496</c:v>
                </c:pt>
                <c:pt idx="1">
                  <c:v>64313</c:v>
                </c:pt>
                <c:pt idx="2">
                  <c:v>159700</c:v>
                </c:pt>
                <c:pt idx="3">
                  <c:v>178373</c:v>
                </c:pt>
                <c:pt idx="4">
                  <c:v>191449</c:v>
                </c:pt>
                <c:pt idx="5">
                  <c:v>7479</c:v>
                </c:pt>
                <c:pt idx="6">
                  <c:v>6428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65-43A3-A694-E049D97F50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［歳出］</a:t>
            </a:r>
          </a:p>
        </c:rich>
      </c:tx>
      <c:layout>
        <c:manualLayout>
          <c:xMode val="edge"/>
          <c:yMode val="edge"/>
          <c:x val="0.29764453961456377"/>
          <c:y val="1.2958976949515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06852248394312"/>
          <c:y val="0.23974107356603097"/>
          <c:w val="0.66595289079229125"/>
          <c:h val="0.6717069718832000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ED1-4B54-B365-271E6CF84DD7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D1-4B54-B365-271E6CF84DD7}"/>
              </c:ext>
            </c:extLst>
          </c:dPt>
          <c:dLbls>
            <c:dLbl>
              <c:idx val="0"/>
              <c:layout>
                <c:manualLayout>
                  <c:x val="-8.7629931472573711E-2"/>
                  <c:y val="4.6019852270086078E-2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土木費
</a:t>
                    </a:r>
                    <a:r>
                      <a:rPr lang="en-US" altLang="ja-JP"/>
                      <a:t>560,746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千円
（</a:t>
                    </a:r>
                    <a:r>
                      <a:rPr lang="en-US" altLang="ja-JP"/>
                      <a:t>74.8%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1-4B54-B365-271E6CF84DD7}"/>
                </c:ext>
              </c:extLst>
            </c:dLbl>
            <c:dLbl>
              <c:idx val="1"/>
              <c:layout>
                <c:manualLayout>
                  <c:x val="1.0376134889753566E-2"/>
                  <c:y val="-2.8797696184305254E-3"/>
                </c:manualLayout>
              </c:layout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公債費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en-US" altLang="ja-JP"/>
                      <a:t>189,394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/>
                      <a:t>千円
（</a:t>
                    </a:r>
                    <a:r>
                      <a:rPr lang="en-US" altLang="ja-JP"/>
                      <a:t>25.2%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D1-4B54-B365-271E6CF84DD7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'91'!$L$41:$L$42</c:f>
              <c:strCache>
                <c:ptCount val="2"/>
                <c:pt idx="0">
                  <c:v>土木費</c:v>
                </c:pt>
                <c:pt idx="1">
                  <c:v>公債費</c:v>
                </c:pt>
              </c:strCache>
            </c:strRef>
          </c:cat>
          <c:val>
            <c:numRef>
              <c:f>'91'!$M$41:$M$42</c:f>
              <c:numCache>
                <c:formatCode>#,##0;[Red]#,##0</c:formatCode>
                <c:ptCount val="2"/>
                <c:pt idx="0">
                  <c:v>560746</c:v>
                </c:pt>
                <c:pt idx="1">
                  <c:v>189394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1-4B54-B365-271E6CF84D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9</xdr:col>
      <xdr:colOff>485775</xdr:colOff>
      <xdr:row>28</xdr:row>
      <xdr:rowOff>104775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304800</xdr:colOff>
      <xdr:row>4</xdr:row>
      <xdr:rowOff>104775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0" y="609600"/>
          <a:ext cx="304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（ｍ</a:t>
          </a:r>
          <a:r>
            <a:rPr lang="ja-JP" altLang="en-US" sz="800" b="0" i="0" u="none" strike="noStrike" baseline="30000">
              <a:solidFill>
                <a:srgbClr val="000000"/>
              </a:solidFill>
              <a:latin typeface="ＭＳ Ｐ明朝"/>
              <a:ea typeface="ＭＳ Ｐ明朝"/>
            </a:rPr>
            <a:t>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7</xdr:col>
      <xdr:colOff>209550</xdr:colOff>
      <xdr:row>4</xdr:row>
      <xdr:rowOff>9525</xdr:rowOff>
    </xdr:from>
    <xdr:to>
      <xdr:col>8</xdr:col>
      <xdr:colOff>581025</xdr:colOff>
      <xdr:row>5</xdr:row>
      <xdr:rowOff>152400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5010150" y="733425"/>
          <a:ext cx="1057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水道料金</a:t>
          </a:r>
        </a:p>
      </xdr:txBody>
    </xdr:sp>
    <xdr:clientData/>
  </xdr:twoCellAnchor>
  <xdr:twoCellAnchor>
    <xdr:from>
      <xdr:col>0</xdr:col>
      <xdr:colOff>28575</xdr:colOff>
      <xdr:row>31</xdr:row>
      <xdr:rowOff>104775</xdr:rowOff>
    </xdr:from>
    <xdr:to>
      <xdr:col>5</xdr:col>
      <xdr:colOff>104775</xdr:colOff>
      <xdr:row>56</xdr:row>
      <xdr:rowOff>66675</xdr:rowOff>
    </xdr:to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35</xdr:row>
      <xdr:rowOff>76200</xdr:rowOff>
    </xdr:from>
    <xdr:to>
      <xdr:col>2</xdr:col>
      <xdr:colOff>609600</xdr:colOff>
      <xdr:row>37</xdr:row>
      <xdr:rowOff>9525</xdr:rowOff>
    </xdr:to>
    <xdr:grpSp>
      <xdr:nvGrpSpPr>
        <xdr:cNvPr id="6" name="Group 21"/>
        <xdr:cNvGrpSpPr>
          <a:grpSpLocks/>
        </xdr:cNvGrpSpPr>
      </xdr:nvGrpSpPr>
      <xdr:grpSpPr bwMode="auto">
        <a:xfrm>
          <a:off x="1562100" y="6410325"/>
          <a:ext cx="419100" cy="333375"/>
          <a:chOff x="167" y="688"/>
          <a:chExt cx="45" cy="28"/>
        </a:xfrm>
      </xdr:grpSpPr>
      <xdr:sp macro="" textlink="">
        <xdr:nvSpPr>
          <xdr:cNvPr id="7" name="Line 17"/>
          <xdr:cNvSpPr>
            <a:spLocks noChangeShapeType="1"/>
          </xdr:cNvSpPr>
        </xdr:nvSpPr>
        <xdr:spPr bwMode="auto">
          <a:xfrm flipH="1">
            <a:off x="167" y="688"/>
            <a:ext cx="1" cy="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9"/>
          <xdr:cNvSpPr>
            <a:spLocks noChangeShapeType="1"/>
          </xdr:cNvSpPr>
        </xdr:nvSpPr>
        <xdr:spPr bwMode="auto">
          <a:xfrm>
            <a:off x="169" y="688"/>
            <a:ext cx="43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314325</xdr:colOff>
      <xdr:row>35</xdr:row>
      <xdr:rowOff>57150</xdr:rowOff>
    </xdr:from>
    <xdr:to>
      <xdr:col>2</xdr:col>
      <xdr:colOff>66675</xdr:colOff>
      <xdr:row>37</xdr:row>
      <xdr:rowOff>76200</xdr:rowOff>
    </xdr:to>
    <xdr:grpSp>
      <xdr:nvGrpSpPr>
        <xdr:cNvPr id="9" name="Group 22"/>
        <xdr:cNvGrpSpPr>
          <a:grpSpLocks/>
        </xdr:cNvGrpSpPr>
      </xdr:nvGrpSpPr>
      <xdr:grpSpPr bwMode="auto">
        <a:xfrm>
          <a:off x="1000125" y="6391275"/>
          <a:ext cx="438150" cy="419100"/>
          <a:chOff x="111" y="688"/>
          <a:chExt cx="50" cy="28"/>
        </a:xfrm>
      </xdr:grpSpPr>
      <xdr:sp macro="" textlink="">
        <xdr:nvSpPr>
          <xdr:cNvPr id="10" name="Line 18"/>
          <xdr:cNvSpPr>
            <a:spLocks noChangeShapeType="1"/>
          </xdr:cNvSpPr>
        </xdr:nvSpPr>
        <xdr:spPr bwMode="auto">
          <a:xfrm>
            <a:off x="156" y="688"/>
            <a:ext cx="5" cy="2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20"/>
          <xdr:cNvSpPr>
            <a:spLocks noChangeShapeType="1"/>
          </xdr:cNvSpPr>
        </xdr:nvSpPr>
        <xdr:spPr bwMode="auto">
          <a:xfrm flipH="1">
            <a:off x="111" y="688"/>
            <a:ext cx="4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552450</xdr:colOff>
      <xdr:row>43</xdr:row>
      <xdr:rowOff>57150</xdr:rowOff>
    </xdr:from>
    <xdr:to>
      <xdr:col>2</xdr:col>
      <xdr:colOff>619125</xdr:colOff>
      <xdr:row>47</xdr:row>
      <xdr:rowOff>9525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1238250" y="7839075"/>
          <a:ext cx="752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決算額</a:t>
          </a:r>
        </a:p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754,239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</a:p>
      </xdr:txBody>
    </xdr:sp>
    <xdr:clientData/>
  </xdr:twoCellAnchor>
  <xdr:twoCellAnchor>
    <xdr:from>
      <xdr:col>2</xdr:col>
      <xdr:colOff>323851</xdr:colOff>
      <xdr:row>31</xdr:row>
      <xdr:rowOff>133350</xdr:rowOff>
    </xdr:from>
    <xdr:to>
      <xdr:col>10</xdr:col>
      <xdr:colOff>142876</xdr:colOff>
      <xdr:row>55</xdr:row>
      <xdr:rowOff>161925</xdr:rowOff>
    </xdr:to>
    <xdr:graphicFrame macro="">
      <xdr:nvGraphicFramePr>
        <xdr:cNvPr id="13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600075</xdr:colOff>
      <xdr:row>43</xdr:row>
      <xdr:rowOff>95250</xdr:rowOff>
    </xdr:from>
    <xdr:to>
      <xdr:col>7</xdr:col>
      <xdr:colOff>666750</xdr:colOff>
      <xdr:row>47</xdr:row>
      <xdr:rowOff>47625</xdr:rowOff>
    </xdr:to>
    <xdr:sp macro="" textlink="">
      <xdr:nvSpPr>
        <xdr:cNvPr id="14" name="Text Box 26"/>
        <xdr:cNvSpPr txBox="1">
          <a:spLocks noChangeArrowheads="1"/>
        </xdr:cNvSpPr>
      </xdr:nvSpPr>
      <xdr:spPr bwMode="auto">
        <a:xfrm>
          <a:off x="4476750" y="7915275"/>
          <a:ext cx="752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決算額</a:t>
          </a:r>
        </a:p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750,140</a:t>
          </a:r>
        </a:p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千円</a:t>
          </a:r>
        </a:p>
      </xdr:txBody>
    </xdr:sp>
    <xdr:clientData/>
  </xdr:twoCellAnchor>
  <xdr:twoCellAnchor>
    <xdr:from>
      <xdr:col>7</xdr:col>
      <xdr:colOff>552450</xdr:colOff>
      <xdr:row>30</xdr:row>
      <xdr:rowOff>142875</xdr:rowOff>
    </xdr:from>
    <xdr:to>
      <xdr:col>9</xdr:col>
      <xdr:colOff>85725</xdr:colOff>
      <xdr:row>32</xdr:row>
      <xdr:rowOff>19050</xdr:rowOff>
    </xdr:to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5353050" y="5572125"/>
          <a:ext cx="9048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（単位：千円）</a:t>
          </a:r>
        </a:p>
      </xdr:txBody>
    </xdr:sp>
    <xdr:clientData/>
  </xdr:twoCellAnchor>
  <xdr:twoCellAnchor>
    <xdr:from>
      <xdr:col>6</xdr:col>
      <xdr:colOff>76200</xdr:colOff>
      <xdr:row>4</xdr:row>
      <xdr:rowOff>133350</xdr:rowOff>
    </xdr:from>
    <xdr:to>
      <xdr:col>7</xdr:col>
      <xdr:colOff>0</xdr:colOff>
      <xdr:row>4</xdr:row>
      <xdr:rowOff>171450</xdr:rowOff>
    </xdr:to>
    <xdr:grpSp>
      <xdr:nvGrpSpPr>
        <xdr:cNvPr id="16" name="Group 34"/>
        <xdr:cNvGrpSpPr>
          <a:grpSpLocks/>
        </xdr:cNvGrpSpPr>
      </xdr:nvGrpSpPr>
      <xdr:grpSpPr bwMode="auto">
        <a:xfrm>
          <a:off x="3952875" y="857250"/>
          <a:ext cx="609600" cy="38100"/>
          <a:chOff x="381" y="61"/>
          <a:chExt cx="64" cy="4"/>
        </a:xfrm>
      </xdr:grpSpPr>
      <xdr:sp macro="" textlink="">
        <xdr:nvSpPr>
          <xdr:cNvPr id="17" name="Line 6"/>
          <xdr:cNvSpPr>
            <a:spLocks noChangeShapeType="1"/>
          </xdr:cNvSpPr>
        </xdr:nvSpPr>
        <xdr:spPr bwMode="auto">
          <a:xfrm>
            <a:off x="383" y="63"/>
            <a:ext cx="59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8" name="Group 30"/>
          <xdr:cNvGrpSpPr>
            <a:grpSpLocks/>
          </xdr:cNvGrpSpPr>
        </xdr:nvGrpSpPr>
        <xdr:grpSpPr bwMode="auto">
          <a:xfrm>
            <a:off x="441" y="61"/>
            <a:ext cx="4" cy="4"/>
            <a:chOff x="441" y="61"/>
            <a:chExt cx="4" cy="4"/>
          </a:xfrm>
        </xdr:grpSpPr>
        <xdr:sp macro="" textlink="">
          <xdr:nvSpPr>
            <xdr:cNvPr id="22" name="Line 28"/>
            <xdr:cNvSpPr>
              <a:spLocks noChangeShapeType="1"/>
            </xdr:cNvSpPr>
          </xdr:nvSpPr>
          <xdr:spPr bwMode="auto">
            <a:xfrm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" name="Line 29"/>
            <xdr:cNvSpPr>
              <a:spLocks noChangeShapeType="1"/>
            </xdr:cNvSpPr>
          </xdr:nvSpPr>
          <xdr:spPr bwMode="auto">
            <a:xfrm flipH="1"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19" name="Group 31"/>
          <xdr:cNvGrpSpPr>
            <a:grpSpLocks/>
          </xdr:cNvGrpSpPr>
        </xdr:nvGrpSpPr>
        <xdr:grpSpPr bwMode="auto">
          <a:xfrm>
            <a:off x="381" y="61"/>
            <a:ext cx="4" cy="4"/>
            <a:chOff x="441" y="61"/>
            <a:chExt cx="4" cy="4"/>
          </a:xfrm>
        </xdr:grpSpPr>
        <xdr:sp macro="" textlink="">
          <xdr:nvSpPr>
            <xdr:cNvPr id="20" name="Line 32"/>
            <xdr:cNvSpPr>
              <a:spLocks noChangeShapeType="1"/>
            </xdr:cNvSpPr>
          </xdr:nvSpPr>
          <xdr:spPr bwMode="auto">
            <a:xfrm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33"/>
            <xdr:cNvSpPr>
              <a:spLocks noChangeShapeType="1"/>
            </xdr:cNvSpPr>
          </xdr:nvSpPr>
          <xdr:spPr bwMode="auto">
            <a:xfrm flipH="1">
              <a:off x="441" y="61"/>
              <a:ext cx="4" cy="4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8</xdr:col>
      <xdr:colOff>609600</xdr:colOff>
      <xdr:row>26</xdr:row>
      <xdr:rowOff>104775</xdr:rowOff>
    </xdr:from>
    <xdr:to>
      <xdr:col>9</xdr:col>
      <xdr:colOff>123825</xdr:colOff>
      <xdr:row>27</xdr:row>
      <xdr:rowOff>95250</xdr:rowOff>
    </xdr:to>
    <xdr:sp macro="" textlink="">
      <xdr:nvSpPr>
        <xdr:cNvPr id="24" name="Text Box 35"/>
        <xdr:cNvSpPr txBox="1">
          <a:spLocks noChangeArrowheads="1"/>
        </xdr:cNvSpPr>
      </xdr:nvSpPr>
      <xdr:spPr bwMode="auto">
        <a:xfrm>
          <a:off x="5857875" y="4810125"/>
          <a:ext cx="2000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6</xdr:col>
      <xdr:colOff>180975</xdr:colOff>
      <xdr:row>6</xdr:row>
      <xdr:rowOff>0</xdr:rowOff>
    </xdr:from>
    <xdr:to>
      <xdr:col>8</xdr:col>
      <xdr:colOff>171450</xdr:colOff>
      <xdr:row>7</xdr:row>
      <xdr:rowOff>19050</xdr:rowOff>
    </xdr:to>
    <xdr:sp macro="" textlink="">
      <xdr:nvSpPr>
        <xdr:cNvPr id="25" name="Text Box 36"/>
        <xdr:cNvSpPr txBox="1">
          <a:spLocks noChangeArrowheads="1"/>
        </xdr:cNvSpPr>
      </xdr:nvSpPr>
      <xdr:spPr bwMode="auto">
        <a:xfrm>
          <a:off x="4295775" y="1085850"/>
          <a:ext cx="1362075" cy="200025"/>
        </a:xfrm>
        <a:prstGeom prst="rect">
          <a:avLst/>
        </a:prstGeom>
        <a:solidFill>
          <a:srgbClr val="FFFFFF"/>
        </a:solidFill>
        <a:ln w="9525">
          <a:pattFill prst="pct5">
            <a:fgClr>
              <a:srgbClr val="FFFFFF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　　　　有収水量</a:t>
          </a:r>
        </a:p>
      </xdr:txBody>
    </xdr:sp>
    <xdr:clientData/>
  </xdr:twoCellAnchor>
  <xdr:twoCellAnchor>
    <xdr:from>
      <xdr:col>6</xdr:col>
      <xdr:colOff>76200</xdr:colOff>
      <xdr:row>5</xdr:row>
      <xdr:rowOff>152400</xdr:rowOff>
    </xdr:from>
    <xdr:to>
      <xdr:col>7</xdr:col>
      <xdr:colOff>9525</xdr:colOff>
      <xdr:row>6</xdr:row>
      <xdr:rowOff>161925</xdr:rowOff>
    </xdr:to>
    <xdr:sp macro="" textlink="">
      <xdr:nvSpPr>
        <xdr:cNvPr id="26" name="Rectangle 37" descr="右上がり対角線 (反転)"/>
        <xdr:cNvSpPr>
          <a:spLocks noChangeArrowheads="1"/>
        </xdr:cNvSpPr>
      </xdr:nvSpPr>
      <xdr:spPr bwMode="auto">
        <a:xfrm>
          <a:off x="4191000" y="1057275"/>
          <a:ext cx="619125" cy="190500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647700"/>
          <a:ext cx="723900" cy="9429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561975"/>
          <a:ext cx="952500" cy="885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L28" sqref="L28"/>
    </sheetView>
  </sheetViews>
  <sheetFormatPr defaultRowHeight="14.25"/>
  <cols>
    <col min="5" max="5" width="5.875" customWidth="1"/>
    <col min="10" max="10" width="6.75" customWidth="1"/>
    <col min="11" max="11" width="8.625" customWidth="1"/>
    <col min="12" max="12" width="20.75" customWidth="1"/>
    <col min="13" max="13" width="12.75" bestFit="1" customWidth="1"/>
  </cols>
  <sheetData>
    <row r="1" spans="1:13">
      <c r="A1" t="s">
        <v>106</v>
      </c>
    </row>
    <row r="2" spans="1:13">
      <c r="K2" s="142"/>
      <c r="L2" s="142" t="s">
        <v>61</v>
      </c>
      <c r="M2" s="142" t="s">
        <v>52</v>
      </c>
    </row>
    <row r="3" spans="1:13">
      <c r="K3" s="143" t="s">
        <v>105</v>
      </c>
      <c r="L3" s="144">
        <v>40</v>
      </c>
      <c r="M3" s="145">
        <v>8777</v>
      </c>
    </row>
    <row r="4" spans="1:13">
      <c r="K4" s="146">
        <v>13</v>
      </c>
      <c r="L4" s="144">
        <v>40</v>
      </c>
      <c r="M4" s="145">
        <v>8657</v>
      </c>
    </row>
    <row r="5" spans="1:13">
      <c r="K5" s="146">
        <v>14</v>
      </c>
      <c r="L5" s="144">
        <v>40</v>
      </c>
      <c r="M5" s="145">
        <v>8504</v>
      </c>
    </row>
    <row r="6" spans="1:13">
      <c r="K6" s="146">
        <v>15</v>
      </c>
      <c r="L6" s="144">
        <v>40</v>
      </c>
      <c r="M6" s="145">
        <v>8954</v>
      </c>
    </row>
    <row r="7" spans="1:13">
      <c r="K7" s="146">
        <v>16</v>
      </c>
      <c r="L7" s="144">
        <v>40</v>
      </c>
      <c r="M7" s="145">
        <v>8532</v>
      </c>
    </row>
    <row r="8" spans="1:13">
      <c r="K8" s="146">
        <v>17</v>
      </c>
      <c r="L8" s="144">
        <v>41</v>
      </c>
      <c r="M8" s="145">
        <v>9012</v>
      </c>
    </row>
    <row r="9" spans="1:13">
      <c r="K9" s="146">
        <v>18</v>
      </c>
      <c r="L9" s="144">
        <v>40</v>
      </c>
      <c r="M9" s="145">
        <v>8594</v>
      </c>
    </row>
    <row r="10" spans="1:13">
      <c r="K10" s="146">
        <v>19</v>
      </c>
      <c r="L10" s="144">
        <v>40</v>
      </c>
      <c r="M10" s="145">
        <v>8520</v>
      </c>
    </row>
    <row r="11" spans="1:13">
      <c r="K11" s="146">
        <v>20</v>
      </c>
      <c r="L11" s="144">
        <v>39</v>
      </c>
      <c r="M11" s="145">
        <v>8402</v>
      </c>
    </row>
    <row r="12" spans="1:13">
      <c r="K12" s="146">
        <v>21</v>
      </c>
      <c r="L12" s="147">
        <v>38</v>
      </c>
      <c r="M12" s="148">
        <v>8208</v>
      </c>
    </row>
    <row r="13" spans="1:13">
      <c r="K13" s="146">
        <v>22</v>
      </c>
      <c r="L13" s="147">
        <v>38</v>
      </c>
      <c r="M13" s="148">
        <v>7952</v>
      </c>
    </row>
    <row r="14" spans="1:13">
      <c r="K14" s="146">
        <v>23</v>
      </c>
      <c r="L14" s="147">
        <v>38</v>
      </c>
      <c r="M14" s="148">
        <v>7973</v>
      </c>
    </row>
    <row r="15" spans="1:13">
      <c r="K15" s="146">
        <v>24</v>
      </c>
      <c r="L15" s="147">
        <v>37.200000000000003</v>
      </c>
      <c r="M15" s="148">
        <v>7828</v>
      </c>
    </row>
    <row r="16" spans="1:13">
      <c r="K16" s="146">
        <v>25</v>
      </c>
      <c r="L16" s="147">
        <v>36.1</v>
      </c>
      <c r="M16" s="148">
        <v>7593</v>
      </c>
    </row>
    <row r="17" spans="1:14">
      <c r="K17" s="146">
        <v>26</v>
      </c>
      <c r="L17" s="147">
        <v>35.799999999999997</v>
      </c>
      <c r="M17" s="148">
        <v>7718</v>
      </c>
    </row>
    <row r="18" spans="1:14">
      <c r="K18" s="146">
        <v>27</v>
      </c>
      <c r="L18" s="149">
        <v>34.9</v>
      </c>
      <c r="M18" s="150">
        <v>7501</v>
      </c>
      <c r="N18" s="8"/>
    </row>
    <row r="19" spans="1:14">
      <c r="K19" s="146">
        <v>28</v>
      </c>
      <c r="L19" s="149">
        <v>34.200000000000003</v>
      </c>
      <c r="M19" s="150">
        <v>7317</v>
      </c>
      <c r="N19" s="8"/>
    </row>
    <row r="20" spans="1:14">
      <c r="K20" s="146">
        <v>29</v>
      </c>
      <c r="L20" s="149">
        <v>33.1</v>
      </c>
      <c r="M20" s="150">
        <v>7056</v>
      </c>
      <c r="N20" s="8"/>
    </row>
    <row r="30" spans="1:14">
      <c r="A30" t="s">
        <v>107</v>
      </c>
    </row>
    <row r="33" spans="12:13">
      <c r="L33" s="151" t="s">
        <v>12</v>
      </c>
      <c r="M33" s="152">
        <v>146496</v>
      </c>
    </row>
    <row r="34" spans="12:13">
      <c r="L34" s="153" t="s">
        <v>60</v>
      </c>
      <c r="M34" s="152">
        <v>64313</v>
      </c>
    </row>
    <row r="35" spans="12:13">
      <c r="L35" s="151" t="s">
        <v>13</v>
      </c>
      <c r="M35" s="152">
        <v>159700</v>
      </c>
    </row>
    <row r="36" spans="12:13" ht="17.25" customHeight="1">
      <c r="L36" s="151" t="s">
        <v>4</v>
      </c>
      <c r="M36" s="152">
        <v>178373</v>
      </c>
    </row>
    <row r="37" spans="12:13">
      <c r="L37" s="151" t="s">
        <v>5</v>
      </c>
      <c r="M37" s="152">
        <v>191449</v>
      </c>
    </row>
    <row r="38" spans="12:13">
      <c r="L38" s="151" t="s">
        <v>53</v>
      </c>
      <c r="M38" s="152">
        <v>7479</v>
      </c>
    </row>
    <row r="39" spans="12:13">
      <c r="L39" s="151" t="s">
        <v>54</v>
      </c>
      <c r="M39" s="152">
        <v>6428</v>
      </c>
    </row>
    <row r="40" spans="12:13">
      <c r="L40" s="153"/>
      <c r="M40" s="154">
        <f>SUM(M33:M39)</f>
        <v>754238</v>
      </c>
    </row>
    <row r="41" spans="12:13">
      <c r="L41" s="151" t="s">
        <v>59</v>
      </c>
      <c r="M41" s="155">
        <v>560746</v>
      </c>
    </row>
    <row r="42" spans="12:13">
      <c r="L42" s="151" t="s">
        <v>15</v>
      </c>
      <c r="M42" s="155">
        <v>189394</v>
      </c>
    </row>
  </sheetData>
  <phoneticPr fontId="8"/>
  <pageMargins left="0.59055118110236227" right="0.59055118110236227" top="0.59055118110236227" bottom="0.59055118110236227" header="0.31496062992125984" footer="0.31496062992125984"/>
  <pageSetup paperSize="9" firstPageNumber="91" orientation="portrait" useFirstPageNumber="1" r:id="rId1"/>
  <headerFooter alignWithMargins="0">
    <oddHeader>&amp;R&amp;10水　　道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zoomScaleSheetLayoutView="85" workbookViewId="0">
      <selection activeCell="L28" sqref="L28"/>
    </sheetView>
  </sheetViews>
  <sheetFormatPr defaultColWidth="9" defaultRowHeight="13.5"/>
  <cols>
    <col min="1" max="1" width="0.625" style="47" customWidth="1"/>
    <col min="2" max="3" width="4.125" style="47" customWidth="1"/>
    <col min="4" max="4" width="0.625" style="47" customWidth="1"/>
    <col min="5" max="5" width="7.375" style="47" customWidth="1"/>
    <col min="6" max="6" width="7" style="47" customWidth="1"/>
    <col min="7" max="7" width="9.5" style="47" customWidth="1"/>
    <col min="8" max="9" width="8.5" style="47" customWidth="1"/>
    <col min="10" max="10" width="11.5" style="47" customWidth="1"/>
    <col min="11" max="11" width="9.375" style="47" bestFit="1" customWidth="1"/>
    <col min="12" max="12" width="8.5" style="47" customWidth="1"/>
    <col min="13" max="13" width="8" style="47" customWidth="1"/>
    <col min="14" max="16384" width="9" style="47"/>
  </cols>
  <sheetData>
    <row r="1" spans="1:13" s="46" customFormat="1" ht="27" customHeight="1">
      <c r="A1" s="46" t="s">
        <v>17</v>
      </c>
    </row>
    <row r="2" spans="1:13" ht="24" customHeight="1">
      <c r="L2" s="100" t="s">
        <v>74</v>
      </c>
      <c r="M2" s="100"/>
    </row>
    <row r="3" spans="1:13" ht="33" customHeight="1">
      <c r="A3" s="101"/>
      <c r="B3" s="48"/>
      <c r="C3" s="49" t="s">
        <v>35</v>
      </c>
      <c r="D3" s="102"/>
      <c r="E3" s="103" t="s">
        <v>21</v>
      </c>
      <c r="F3" s="105" t="s">
        <v>22</v>
      </c>
      <c r="G3" s="107" t="s">
        <v>19</v>
      </c>
      <c r="H3" s="107"/>
      <c r="I3" s="107"/>
      <c r="J3" s="107" t="s">
        <v>20</v>
      </c>
      <c r="K3" s="107"/>
      <c r="L3" s="107"/>
      <c r="M3" s="108" t="s">
        <v>18</v>
      </c>
    </row>
    <row r="4" spans="1:13" ht="41.25" customHeight="1">
      <c r="A4" s="97"/>
      <c r="B4" s="50" t="s">
        <v>36</v>
      </c>
      <c r="C4" s="50"/>
      <c r="D4" s="93"/>
      <c r="E4" s="104"/>
      <c r="F4" s="106"/>
      <c r="G4" s="51" t="s">
        <v>75</v>
      </c>
      <c r="H4" s="51" t="s">
        <v>76</v>
      </c>
      <c r="I4" s="51" t="s">
        <v>77</v>
      </c>
      <c r="J4" s="51" t="s">
        <v>78</v>
      </c>
      <c r="K4" s="51" t="s">
        <v>79</v>
      </c>
      <c r="L4" s="51" t="s">
        <v>80</v>
      </c>
      <c r="M4" s="109"/>
    </row>
    <row r="5" spans="1:13" ht="36.75" customHeight="1">
      <c r="A5" s="52"/>
      <c r="B5" s="95" t="s">
        <v>23</v>
      </c>
      <c r="C5" s="95"/>
      <c r="D5" s="53"/>
      <c r="E5" s="23">
        <v>935</v>
      </c>
      <c r="F5" s="23">
        <v>2478</v>
      </c>
      <c r="G5" s="23">
        <v>212116</v>
      </c>
      <c r="H5" s="24">
        <f>ROUND(((G5/M5)/12),0)</f>
        <v>30</v>
      </c>
      <c r="I5" s="25">
        <f>ROUND((G5/F5/365)*1000,0)</f>
        <v>235</v>
      </c>
      <c r="J5" s="23">
        <v>41211467</v>
      </c>
      <c r="K5" s="23">
        <f>ROUND((J5/M5/12),0)</f>
        <v>5811</v>
      </c>
      <c r="L5" s="23">
        <f>ROUND((J5/12/F5),0)</f>
        <v>1386</v>
      </c>
      <c r="M5" s="54">
        <v>591</v>
      </c>
    </row>
    <row r="6" spans="1:13" ht="37.5" customHeight="1">
      <c r="A6" s="52"/>
      <c r="B6" s="95" t="s">
        <v>24</v>
      </c>
      <c r="C6" s="95"/>
      <c r="D6" s="53"/>
      <c r="E6" s="23">
        <v>361</v>
      </c>
      <c r="F6" s="23">
        <v>971</v>
      </c>
      <c r="G6" s="23">
        <v>104403</v>
      </c>
      <c r="H6" s="24">
        <f t="shared" ref="H6:H20" si="0">ROUND(((G6/M6)/12),0)</f>
        <v>24</v>
      </c>
      <c r="I6" s="25">
        <f t="shared" ref="I6:I20" si="1">ROUND((G6/F6/365)*1000,0)</f>
        <v>295</v>
      </c>
      <c r="J6" s="23">
        <v>22941133</v>
      </c>
      <c r="K6" s="23">
        <f t="shared" ref="K6:K20" si="2">ROUND((J6/M6/12),0)</f>
        <v>5340</v>
      </c>
      <c r="L6" s="23">
        <f t="shared" ref="L6:L20" si="3">ROUND((J6/12/F6),0)</f>
        <v>1969</v>
      </c>
      <c r="M6" s="54">
        <v>358</v>
      </c>
    </row>
    <row r="7" spans="1:13" ht="37.5" customHeight="1">
      <c r="A7" s="52"/>
      <c r="B7" s="95" t="s">
        <v>25</v>
      </c>
      <c r="C7" s="95"/>
      <c r="D7" s="53"/>
      <c r="E7" s="23">
        <v>532</v>
      </c>
      <c r="F7" s="23">
        <v>1324</v>
      </c>
      <c r="G7" s="23">
        <v>196421</v>
      </c>
      <c r="H7" s="24">
        <f t="shared" si="0"/>
        <v>32</v>
      </c>
      <c r="I7" s="25">
        <f t="shared" si="1"/>
        <v>406</v>
      </c>
      <c r="J7" s="23">
        <v>42845097</v>
      </c>
      <c r="K7" s="23">
        <f t="shared" si="2"/>
        <v>7070</v>
      </c>
      <c r="L7" s="23">
        <f t="shared" si="3"/>
        <v>2697</v>
      </c>
      <c r="M7" s="54">
        <v>505</v>
      </c>
    </row>
    <row r="8" spans="1:13" ht="37.5" customHeight="1">
      <c r="A8" s="52"/>
      <c r="B8" s="95" t="s">
        <v>26</v>
      </c>
      <c r="C8" s="95"/>
      <c r="D8" s="53"/>
      <c r="E8" s="23">
        <v>1245</v>
      </c>
      <c r="F8" s="23">
        <v>2754</v>
      </c>
      <c r="G8" s="23">
        <v>567677</v>
      </c>
      <c r="H8" s="24">
        <f t="shared" si="0"/>
        <v>60</v>
      </c>
      <c r="I8" s="25">
        <f t="shared" si="1"/>
        <v>565</v>
      </c>
      <c r="J8" s="23">
        <v>141826004</v>
      </c>
      <c r="K8" s="23">
        <f t="shared" si="2"/>
        <v>14961</v>
      </c>
      <c r="L8" s="23">
        <f t="shared" si="3"/>
        <v>4292</v>
      </c>
      <c r="M8" s="54">
        <v>790</v>
      </c>
    </row>
    <row r="9" spans="1:13" ht="37.5" customHeight="1">
      <c r="A9" s="52"/>
      <c r="B9" s="95" t="s">
        <v>27</v>
      </c>
      <c r="C9" s="95"/>
      <c r="D9" s="53"/>
      <c r="E9" s="23">
        <v>2649</v>
      </c>
      <c r="F9" s="23">
        <v>7298</v>
      </c>
      <c r="G9" s="23">
        <v>693601</v>
      </c>
      <c r="H9" s="24">
        <f t="shared" si="0"/>
        <v>38</v>
      </c>
      <c r="I9" s="25">
        <f t="shared" si="1"/>
        <v>260</v>
      </c>
      <c r="J9" s="23">
        <v>151802839</v>
      </c>
      <c r="K9" s="23">
        <f t="shared" si="2"/>
        <v>8263</v>
      </c>
      <c r="L9" s="23">
        <f t="shared" si="3"/>
        <v>1733</v>
      </c>
      <c r="M9" s="54">
        <v>1531</v>
      </c>
    </row>
    <row r="10" spans="1:13" ht="37.5" customHeight="1">
      <c r="A10" s="52"/>
      <c r="B10" s="95" t="s">
        <v>28</v>
      </c>
      <c r="C10" s="95"/>
      <c r="D10" s="53"/>
      <c r="E10" s="23">
        <v>2216</v>
      </c>
      <c r="F10" s="23">
        <v>5852</v>
      </c>
      <c r="G10" s="23">
        <v>679085</v>
      </c>
      <c r="H10" s="24">
        <f t="shared" si="0"/>
        <v>32</v>
      </c>
      <c r="I10" s="25">
        <f t="shared" si="1"/>
        <v>318</v>
      </c>
      <c r="J10" s="23">
        <v>140227868</v>
      </c>
      <c r="K10" s="23">
        <f t="shared" si="2"/>
        <v>6666</v>
      </c>
      <c r="L10" s="23">
        <f t="shared" si="3"/>
        <v>1997</v>
      </c>
      <c r="M10" s="54">
        <v>1753</v>
      </c>
    </row>
    <row r="11" spans="1:13" ht="37.5" customHeight="1">
      <c r="A11" s="52"/>
      <c r="B11" s="95" t="s">
        <v>29</v>
      </c>
      <c r="C11" s="95"/>
      <c r="D11" s="53"/>
      <c r="E11" s="23">
        <v>636</v>
      </c>
      <c r="F11" s="23">
        <v>1681</v>
      </c>
      <c r="G11" s="23">
        <v>69714</v>
      </c>
      <c r="H11" s="24">
        <f t="shared" si="0"/>
        <v>23</v>
      </c>
      <c r="I11" s="25">
        <f t="shared" si="1"/>
        <v>114</v>
      </c>
      <c r="J11" s="23">
        <v>14172803</v>
      </c>
      <c r="K11" s="23">
        <f t="shared" si="2"/>
        <v>4650</v>
      </c>
      <c r="L11" s="23">
        <f t="shared" si="3"/>
        <v>703</v>
      </c>
      <c r="M11" s="54">
        <v>254</v>
      </c>
    </row>
    <row r="12" spans="1:13" ht="37.5" customHeight="1">
      <c r="A12" s="52"/>
      <c r="B12" s="95" t="s">
        <v>30</v>
      </c>
      <c r="C12" s="95"/>
      <c r="D12" s="53"/>
      <c r="E12" s="23">
        <v>461</v>
      </c>
      <c r="F12" s="23">
        <v>1236</v>
      </c>
      <c r="G12" s="23">
        <v>138200</v>
      </c>
      <c r="H12" s="24">
        <f t="shared" si="0"/>
        <v>27</v>
      </c>
      <c r="I12" s="25">
        <f t="shared" si="1"/>
        <v>306</v>
      </c>
      <c r="J12" s="23">
        <v>28808523</v>
      </c>
      <c r="K12" s="23">
        <f t="shared" si="2"/>
        <v>5662</v>
      </c>
      <c r="L12" s="23">
        <f t="shared" si="3"/>
        <v>1942</v>
      </c>
      <c r="M12" s="54">
        <v>424</v>
      </c>
    </row>
    <row r="13" spans="1:13" ht="37.5" customHeight="1">
      <c r="A13" s="52"/>
      <c r="B13" s="95" t="s">
        <v>31</v>
      </c>
      <c r="C13" s="95"/>
      <c r="D13" s="53"/>
      <c r="E13" s="23">
        <v>555</v>
      </c>
      <c r="F13" s="23">
        <v>1510</v>
      </c>
      <c r="G13" s="23">
        <v>109349</v>
      </c>
      <c r="H13" s="24">
        <f t="shared" si="0"/>
        <v>31</v>
      </c>
      <c r="I13" s="25">
        <f t="shared" si="1"/>
        <v>198</v>
      </c>
      <c r="J13" s="23">
        <v>21406422</v>
      </c>
      <c r="K13" s="23">
        <f t="shared" si="2"/>
        <v>6130</v>
      </c>
      <c r="L13" s="23">
        <f t="shared" si="3"/>
        <v>1181</v>
      </c>
      <c r="M13" s="54">
        <v>291</v>
      </c>
    </row>
    <row r="14" spans="1:13" ht="37.5" customHeight="1">
      <c r="A14" s="52"/>
      <c r="B14" s="95" t="s">
        <v>32</v>
      </c>
      <c r="C14" s="95"/>
      <c r="D14" s="53"/>
      <c r="E14" s="23">
        <v>3734</v>
      </c>
      <c r="F14" s="23">
        <v>9773</v>
      </c>
      <c r="G14" s="23">
        <v>943156</v>
      </c>
      <c r="H14" s="24">
        <f t="shared" si="0"/>
        <v>32</v>
      </c>
      <c r="I14" s="25">
        <f t="shared" si="1"/>
        <v>264</v>
      </c>
      <c r="J14" s="23">
        <v>188417509</v>
      </c>
      <c r="K14" s="23">
        <f t="shared" si="2"/>
        <v>6462</v>
      </c>
      <c r="L14" s="23">
        <f t="shared" si="3"/>
        <v>1607</v>
      </c>
      <c r="M14" s="54">
        <v>2430</v>
      </c>
    </row>
    <row r="15" spans="1:13" ht="37.5" customHeight="1">
      <c r="A15" s="52"/>
      <c r="B15" s="95" t="s">
        <v>33</v>
      </c>
      <c r="C15" s="95"/>
      <c r="D15" s="53"/>
      <c r="E15" s="23">
        <v>391</v>
      </c>
      <c r="F15" s="23">
        <v>1053</v>
      </c>
      <c r="G15" s="23">
        <v>94372</v>
      </c>
      <c r="H15" s="24">
        <f t="shared" si="0"/>
        <v>25</v>
      </c>
      <c r="I15" s="25">
        <f t="shared" si="1"/>
        <v>246</v>
      </c>
      <c r="J15" s="23">
        <v>19520585</v>
      </c>
      <c r="K15" s="23">
        <f t="shared" si="2"/>
        <v>5099</v>
      </c>
      <c r="L15" s="23">
        <f t="shared" si="3"/>
        <v>1545</v>
      </c>
      <c r="M15" s="54">
        <v>319</v>
      </c>
    </row>
    <row r="16" spans="1:13" ht="37.5" customHeight="1">
      <c r="A16" s="52"/>
      <c r="B16" s="95" t="s">
        <v>34</v>
      </c>
      <c r="C16" s="95"/>
      <c r="D16" s="53"/>
      <c r="E16" s="23">
        <v>328</v>
      </c>
      <c r="F16" s="23">
        <v>843</v>
      </c>
      <c r="G16" s="23">
        <v>91954</v>
      </c>
      <c r="H16" s="24">
        <f t="shared" si="0"/>
        <v>26</v>
      </c>
      <c r="I16" s="25">
        <f t="shared" si="1"/>
        <v>299</v>
      </c>
      <c r="J16" s="23">
        <v>20820402</v>
      </c>
      <c r="K16" s="23">
        <f t="shared" si="2"/>
        <v>5962</v>
      </c>
      <c r="L16" s="23">
        <f t="shared" si="3"/>
        <v>2058</v>
      </c>
      <c r="M16" s="54">
        <v>291</v>
      </c>
    </row>
    <row r="17" spans="1:13" ht="37.5" customHeight="1">
      <c r="A17" s="52"/>
      <c r="B17" s="95" t="s">
        <v>37</v>
      </c>
      <c r="C17" s="95"/>
      <c r="D17" s="53"/>
      <c r="E17" s="23">
        <v>265</v>
      </c>
      <c r="F17" s="23">
        <v>622</v>
      </c>
      <c r="G17" s="23">
        <v>51710</v>
      </c>
      <c r="H17" s="24">
        <f t="shared" si="0"/>
        <v>22</v>
      </c>
      <c r="I17" s="25">
        <f t="shared" si="1"/>
        <v>228</v>
      </c>
      <c r="J17" s="23">
        <v>10568429</v>
      </c>
      <c r="K17" s="23">
        <f t="shared" si="2"/>
        <v>4540</v>
      </c>
      <c r="L17" s="23">
        <f t="shared" si="3"/>
        <v>1416</v>
      </c>
      <c r="M17" s="54">
        <v>194</v>
      </c>
    </row>
    <row r="18" spans="1:13" ht="37.5" customHeight="1">
      <c r="A18" s="52"/>
      <c r="B18" s="95" t="s">
        <v>38</v>
      </c>
      <c r="C18" s="95"/>
      <c r="D18" s="53"/>
      <c r="E18" s="23">
        <v>118</v>
      </c>
      <c r="F18" s="23">
        <v>304</v>
      </c>
      <c r="G18" s="23">
        <v>26006</v>
      </c>
      <c r="H18" s="24">
        <f t="shared" si="0"/>
        <v>18</v>
      </c>
      <c r="I18" s="25">
        <f t="shared" si="1"/>
        <v>234</v>
      </c>
      <c r="J18" s="23">
        <v>4958304</v>
      </c>
      <c r="K18" s="23">
        <f t="shared" si="2"/>
        <v>3443</v>
      </c>
      <c r="L18" s="23">
        <f t="shared" si="3"/>
        <v>1359</v>
      </c>
      <c r="M18" s="54">
        <v>120</v>
      </c>
    </row>
    <row r="19" spans="1:13" ht="37.5" customHeight="1">
      <c r="A19" s="52"/>
      <c r="B19" s="95" t="s">
        <v>39</v>
      </c>
      <c r="C19" s="95"/>
      <c r="D19" s="53"/>
      <c r="E19" s="23">
        <v>245</v>
      </c>
      <c r="F19" s="47">
        <v>627</v>
      </c>
      <c r="G19" s="23">
        <v>39868</v>
      </c>
      <c r="H19" s="24">
        <f t="shared" si="0"/>
        <v>14</v>
      </c>
      <c r="I19" s="25">
        <f t="shared" si="1"/>
        <v>174</v>
      </c>
      <c r="J19" s="23">
        <v>8099531</v>
      </c>
      <c r="K19" s="23">
        <f t="shared" si="2"/>
        <v>2789</v>
      </c>
      <c r="L19" s="23">
        <f t="shared" si="3"/>
        <v>1076</v>
      </c>
      <c r="M19" s="54">
        <v>242</v>
      </c>
    </row>
    <row r="20" spans="1:13" ht="37.5" customHeight="1">
      <c r="A20" s="52"/>
      <c r="B20" s="96" t="s">
        <v>55</v>
      </c>
      <c r="C20" s="96"/>
      <c r="D20" s="53"/>
      <c r="E20" s="55">
        <v>113</v>
      </c>
      <c r="F20" s="55">
        <v>374</v>
      </c>
      <c r="G20" s="55">
        <v>33392</v>
      </c>
      <c r="H20" s="24">
        <f t="shared" si="0"/>
        <v>25</v>
      </c>
      <c r="I20" s="25">
        <f t="shared" si="1"/>
        <v>245</v>
      </c>
      <c r="J20" s="55">
        <v>6449204</v>
      </c>
      <c r="K20" s="23">
        <f t="shared" si="2"/>
        <v>4799</v>
      </c>
      <c r="L20" s="23">
        <f t="shared" si="3"/>
        <v>1437</v>
      </c>
      <c r="M20" s="56">
        <v>112</v>
      </c>
    </row>
    <row r="21" spans="1:13" ht="15" customHeight="1">
      <c r="A21" s="97"/>
      <c r="B21" s="96" t="s">
        <v>40</v>
      </c>
      <c r="C21" s="96"/>
      <c r="D21" s="93"/>
      <c r="E21" s="57"/>
      <c r="F21" s="57"/>
      <c r="G21" s="55"/>
      <c r="H21" s="58" t="s">
        <v>57</v>
      </c>
      <c r="I21" s="58" t="s">
        <v>58</v>
      </c>
      <c r="J21" s="55"/>
      <c r="K21" s="58" t="s">
        <v>57</v>
      </c>
      <c r="L21" s="58" t="s">
        <v>58</v>
      </c>
      <c r="M21" s="59"/>
    </row>
    <row r="22" spans="1:13" ht="27" customHeight="1">
      <c r="A22" s="98"/>
      <c r="B22" s="99"/>
      <c r="C22" s="99"/>
      <c r="D22" s="94"/>
      <c r="E22" s="60">
        <f>SUM(E5:E20)</f>
        <v>14784</v>
      </c>
      <c r="F22" s="60">
        <f>SUM(F5:F20)</f>
        <v>38700</v>
      </c>
      <c r="G22" s="60">
        <f>SUM(G5:G20)</f>
        <v>4051024</v>
      </c>
      <c r="H22" s="61">
        <f>AVERAGE(H5:H20)</f>
        <v>28.6875</v>
      </c>
      <c r="I22" s="62">
        <f>AVERAGE(I5:I20)</f>
        <v>274.1875</v>
      </c>
      <c r="J22" s="60">
        <f>SUM(J5:J20)</f>
        <v>864076120</v>
      </c>
      <c r="K22" s="60">
        <f>J22/12/M22</f>
        <v>7055.9866078719579</v>
      </c>
      <c r="L22" s="60">
        <f>J22/12/F22</f>
        <v>1860.6290267011195</v>
      </c>
      <c r="M22" s="63">
        <f>SUM(M5:M20)</f>
        <v>10205</v>
      </c>
    </row>
    <row r="23" spans="1:13" ht="15.75" customHeight="1">
      <c r="B23" s="47" t="s">
        <v>41</v>
      </c>
      <c r="M23" s="64" t="s">
        <v>81</v>
      </c>
    </row>
    <row r="24" spans="1:13" ht="15.75" customHeight="1">
      <c r="J24" s="65"/>
      <c r="K24" s="65"/>
    </row>
  </sheetData>
  <mergeCells count="27">
    <mergeCell ref="B10:C10"/>
    <mergeCell ref="L2:M2"/>
    <mergeCell ref="A3:A4"/>
    <mergeCell ref="D3:D4"/>
    <mergeCell ref="E3:E4"/>
    <mergeCell ref="F3:F4"/>
    <mergeCell ref="G3:I3"/>
    <mergeCell ref="J3:L3"/>
    <mergeCell ref="M3:M4"/>
    <mergeCell ref="B5:C5"/>
    <mergeCell ref="B6:C6"/>
    <mergeCell ref="B7:C7"/>
    <mergeCell ref="B8:C8"/>
    <mergeCell ref="B9:C9"/>
    <mergeCell ref="A21:A22"/>
    <mergeCell ref="B21:C22"/>
    <mergeCell ref="B11:C11"/>
    <mergeCell ref="B12:C12"/>
    <mergeCell ref="B13:C13"/>
    <mergeCell ref="B14:C14"/>
    <mergeCell ref="B15:C15"/>
    <mergeCell ref="B16:C16"/>
    <mergeCell ref="D21:D22"/>
    <mergeCell ref="B17:C17"/>
    <mergeCell ref="B18:C18"/>
    <mergeCell ref="B19:C19"/>
    <mergeCell ref="B20:C20"/>
  </mergeCells>
  <phoneticPr fontId="8"/>
  <printOptions horizontalCentered="1"/>
  <pageMargins left="0.59055118110236227" right="0.59055118110236227" top="0.59055118110236227" bottom="0.59055118110236227" header="0.31496062992125984" footer="0.31496062992125984"/>
  <pageSetup paperSize="9" scale="96" firstPageNumber="92" orientation="portrait" useFirstPageNumber="1" horizontalDpi="4294967294" r:id="rId1"/>
  <headerFooter alignWithMargins="0">
    <oddHeader>&amp;L&amp;10水　　道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85" zoomScaleNormal="85" workbookViewId="0">
      <selection activeCell="L28" sqref="L28"/>
    </sheetView>
  </sheetViews>
  <sheetFormatPr defaultColWidth="9" defaultRowHeight="13.5"/>
  <cols>
    <col min="1" max="1" width="1.625" style="67" customWidth="1"/>
    <col min="2" max="3" width="4.625" style="67" customWidth="1"/>
    <col min="4" max="4" width="1.625" style="67" customWidth="1"/>
    <col min="5" max="10" width="9" style="67"/>
    <col min="11" max="11" width="11.875" style="67" customWidth="1"/>
    <col min="12" max="13" width="8.25" style="67" customWidth="1"/>
    <col min="14" max="14" width="13.25" style="67" customWidth="1"/>
    <col min="15" max="16" width="8.25" style="67" customWidth="1"/>
    <col min="17" max="16384" width="9" style="67"/>
  </cols>
  <sheetData>
    <row r="1" spans="1:17" s="66" customFormat="1" ht="27" customHeight="1">
      <c r="A1" s="66" t="s">
        <v>44</v>
      </c>
    </row>
    <row r="2" spans="1:17" ht="16.5" customHeight="1"/>
    <row r="3" spans="1:17" ht="27" customHeight="1">
      <c r="A3" s="68"/>
      <c r="B3" s="69"/>
      <c r="C3" s="69"/>
      <c r="D3" s="70" t="s">
        <v>48</v>
      </c>
      <c r="E3" s="113" t="s">
        <v>45</v>
      </c>
      <c r="F3" s="113" t="s">
        <v>82</v>
      </c>
      <c r="G3" s="113"/>
      <c r="H3" s="113" t="s">
        <v>83</v>
      </c>
      <c r="I3" s="113"/>
      <c r="J3" s="111" t="s">
        <v>42</v>
      </c>
      <c r="K3" s="111" t="s">
        <v>47</v>
      </c>
      <c r="L3" s="111"/>
      <c r="M3" s="111"/>
      <c r="N3" s="111" t="s">
        <v>20</v>
      </c>
      <c r="O3" s="111"/>
      <c r="P3" s="112"/>
      <c r="Q3" s="71"/>
    </row>
    <row r="4" spans="1:17" ht="43.5" customHeight="1">
      <c r="A4" s="72" t="s">
        <v>49</v>
      </c>
      <c r="B4" s="73"/>
      <c r="C4" s="73"/>
      <c r="D4" s="74"/>
      <c r="E4" s="114"/>
      <c r="F4" s="75" t="s">
        <v>46</v>
      </c>
      <c r="G4" s="75" t="s">
        <v>43</v>
      </c>
      <c r="H4" s="75" t="s">
        <v>50</v>
      </c>
      <c r="I4" s="75" t="s">
        <v>43</v>
      </c>
      <c r="J4" s="115"/>
      <c r="K4" s="75" t="s">
        <v>84</v>
      </c>
      <c r="L4" s="76" t="s">
        <v>85</v>
      </c>
      <c r="M4" s="76" t="s">
        <v>86</v>
      </c>
      <c r="N4" s="76" t="s">
        <v>87</v>
      </c>
      <c r="O4" s="76" t="s">
        <v>88</v>
      </c>
      <c r="P4" s="77" t="s">
        <v>89</v>
      </c>
      <c r="Q4" s="71"/>
    </row>
    <row r="5" spans="1:17" ht="27" customHeight="1">
      <c r="A5" s="78"/>
      <c r="B5" s="110" t="s">
        <v>90</v>
      </c>
      <c r="C5" s="110"/>
      <c r="D5" s="79"/>
      <c r="E5" s="9">
        <v>16</v>
      </c>
      <c r="F5" s="9">
        <v>10589</v>
      </c>
      <c r="G5" s="9">
        <v>32737</v>
      </c>
      <c r="H5" s="9">
        <v>7894</v>
      </c>
      <c r="I5" s="9">
        <v>32729</v>
      </c>
      <c r="J5" s="26">
        <v>99.975562818828848</v>
      </c>
      <c r="K5" s="9">
        <v>3791572</v>
      </c>
      <c r="L5" s="27">
        <v>40</v>
      </c>
      <c r="M5" s="9">
        <v>317</v>
      </c>
      <c r="N5" s="9">
        <v>814106592</v>
      </c>
      <c r="O5" s="9">
        <f t="shared" ref="O5:O19" si="0">ROUND(N5/12/H5,0)</f>
        <v>8594</v>
      </c>
      <c r="P5" s="10">
        <f t="shared" ref="P5:P19" si="1">ROUND(N5/12/I5,0)</f>
        <v>2073</v>
      </c>
    </row>
    <row r="6" spans="1:17" ht="27" customHeight="1">
      <c r="A6" s="78"/>
      <c r="B6" s="110" t="s">
        <v>91</v>
      </c>
      <c r="C6" s="110"/>
      <c r="D6" s="79"/>
      <c r="E6" s="80">
        <v>16</v>
      </c>
      <c r="F6" s="80">
        <v>10769</v>
      </c>
      <c r="G6" s="80">
        <v>33005</v>
      </c>
      <c r="H6" s="42">
        <v>7987</v>
      </c>
      <c r="I6" s="42">
        <v>32995</v>
      </c>
      <c r="J6" s="81">
        <v>99.969701560369643</v>
      </c>
      <c r="K6" s="42">
        <v>3793853</v>
      </c>
      <c r="L6" s="44">
        <v>40</v>
      </c>
      <c r="M6" s="42">
        <v>315</v>
      </c>
      <c r="N6" s="80">
        <v>817716865</v>
      </c>
      <c r="O6" s="9">
        <f t="shared" si="0"/>
        <v>8532</v>
      </c>
      <c r="P6" s="10">
        <f t="shared" si="1"/>
        <v>2065</v>
      </c>
    </row>
    <row r="7" spans="1:17" ht="27" customHeight="1">
      <c r="A7" s="78"/>
      <c r="B7" s="110" t="s">
        <v>92</v>
      </c>
      <c r="C7" s="110"/>
      <c r="D7" s="79"/>
      <c r="E7" s="42">
        <v>16</v>
      </c>
      <c r="F7" s="42">
        <v>11053</v>
      </c>
      <c r="G7" s="42">
        <v>33274</v>
      </c>
      <c r="H7" s="9">
        <v>8004</v>
      </c>
      <c r="I7" s="9">
        <v>33274</v>
      </c>
      <c r="J7" s="43">
        <v>100</v>
      </c>
      <c r="K7" s="9">
        <v>3971724</v>
      </c>
      <c r="L7" s="27">
        <v>41</v>
      </c>
      <c r="M7" s="9">
        <v>327</v>
      </c>
      <c r="N7" s="42">
        <v>865574536</v>
      </c>
      <c r="O7" s="9">
        <f t="shared" si="0"/>
        <v>9012</v>
      </c>
      <c r="P7" s="10">
        <f t="shared" si="1"/>
        <v>2168</v>
      </c>
    </row>
    <row r="8" spans="1:17" ht="27" customHeight="1">
      <c r="A8" s="78"/>
      <c r="B8" s="110" t="s">
        <v>93</v>
      </c>
      <c r="C8" s="110"/>
      <c r="D8" s="79"/>
      <c r="E8" s="9">
        <v>16</v>
      </c>
      <c r="F8" s="9">
        <v>11336</v>
      </c>
      <c r="G8" s="9">
        <v>33710</v>
      </c>
      <c r="H8" s="9">
        <v>8113</v>
      </c>
      <c r="I8" s="9">
        <v>33710</v>
      </c>
      <c r="J8" s="26">
        <v>100</v>
      </c>
      <c r="K8" s="9">
        <v>3884986</v>
      </c>
      <c r="L8" s="27">
        <v>40</v>
      </c>
      <c r="M8" s="9">
        <v>316</v>
      </c>
      <c r="N8" s="9">
        <v>836713021</v>
      </c>
      <c r="O8" s="9">
        <f t="shared" si="0"/>
        <v>8594</v>
      </c>
      <c r="P8" s="10">
        <f t="shared" si="1"/>
        <v>2068</v>
      </c>
    </row>
    <row r="9" spans="1:17" ht="27" customHeight="1">
      <c r="A9" s="78"/>
      <c r="B9" s="110" t="s">
        <v>94</v>
      </c>
      <c r="C9" s="110"/>
      <c r="D9" s="79"/>
      <c r="E9" s="42">
        <v>16</v>
      </c>
      <c r="F9" s="42">
        <v>11578</v>
      </c>
      <c r="G9" s="42">
        <v>34082</v>
      </c>
      <c r="H9" s="42">
        <v>8228</v>
      </c>
      <c r="I9" s="42">
        <v>34082</v>
      </c>
      <c r="J9" s="43">
        <v>100</v>
      </c>
      <c r="K9" s="42">
        <v>3920892</v>
      </c>
      <c r="L9" s="44">
        <v>40</v>
      </c>
      <c r="M9" s="42">
        <v>314</v>
      </c>
      <c r="N9" s="42">
        <v>841210574</v>
      </c>
      <c r="O9" s="9">
        <f t="shared" si="0"/>
        <v>8520</v>
      </c>
      <c r="P9" s="10">
        <f t="shared" si="1"/>
        <v>2057</v>
      </c>
    </row>
    <row r="10" spans="1:17" ht="27" customHeight="1">
      <c r="A10" s="78"/>
      <c r="B10" s="110" t="s">
        <v>95</v>
      </c>
      <c r="C10" s="110"/>
      <c r="D10" s="79"/>
      <c r="E10" s="9">
        <v>16</v>
      </c>
      <c r="F10" s="9">
        <v>11910</v>
      </c>
      <c r="G10" s="9">
        <v>34446</v>
      </c>
      <c r="H10" s="9">
        <v>8320</v>
      </c>
      <c r="I10" s="9">
        <v>34446</v>
      </c>
      <c r="J10" s="26">
        <v>100</v>
      </c>
      <c r="K10" s="9">
        <v>3914790</v>
      </c>
      <c r="L10" s="27">
        <v>39</v>
      </c>
      <c r="M10" s="9">
        <v>311</v>
      </c>
      <c r="N10" s="9">
        <v>838899864</v>
      </c>
      <c r="O10" s="9">
        <f t="shared" si="0"/>
        <v>8402</v>
      </c>
      <c r="P10" s="10">
        <f t="shared" si="1"/>
        <v>2030</v>
      </c>
    </row>
    <row r="11" spans="1:17" ht="27" customHeight="1">
      <c r="A11" s="78"/>
      <c r="B11" s="110" t="s">
        <v>96</v>
      </c>
      <c r="C11" s="110"/>
      <c r="D11" s="79"/>
      <c r="E11" s="9">
        <v>16</v>
      </c>
      <c r="F11" s="9">
        <v>12134</v>
      </c>
      <c r="G11" s="9">
        <v>34814</v>
      </c>
      <c r="H11" s="9">
        <v>8474</v>
      </c>
      <c r="I11" s="9">
        <v>34814</v>
      </c>
      <c r="J11" s="26">
        <v>100</v>
      </c>
      <c r="K11" s="9">
        <v>3914212</v>
      </c>
      <c r="L11" s="27">
        <v>38</v>
      </c>
      <c r="M11" s="9">
        <v>308</v>
      </c>
      <c r="N11" s="9">
        <v>834697442</v>
      </c>
      <c r="O11" s="9">
        <f t="shared" si="0"/>
        <v>8208</v>
      </c>
      <c r="P11" s="10">
        <f t="shared" si="1"/>
        <v>1998</v>
      </c>
    </row>
    <row r="12" spans="1:17" ht="27" customHeight="1">
      <c r="A12" s="82"/>
      <c r="B12" s="110" t="s">
        <v>97</v>
      </c>
      <c r="C12" s="110"/>
      <c r="D12" s="83"/>
      <c r="E12" s="9">
        <v>16</v>
      </c>
      <c r="F12" s="9">
        <v>12405</v>
      </c>
      <c r="G12" s="9">
        <v>35203</v>
      </c>
      <c r="H12" s="9">
        <v>8634</v>
      </c>
      <c r="I12" s="9">
        <v>35203</v>
      </c>
      <c r="J12" s="26">
        <v>100</v>
      </c>
      <c r="K12" s="9">
        <v>3889609</v>
      </c>
      <c r="L12" s="27">
        <v>38</v>
      </c>
      <c r="M12" s="9">
        <v>303</v>
      </c>
      <c r="N12" s="9">
        <v>823887649</v>
      </c>
      <c r="O12" s="9">
        <f t="shared" si="0"/>
        <v>7952</v>
      </c>
      <c r="P12" s="10">
        <f t="shared" si="1"/>
        <v>1950</v>
      </c>
    </row>
    <row r="13" spans="1:17" ht="27" customHeight="1">
      <c r="A13" s="78"/>
      <c r="B13" s="110" t="s">
        <v>98</v>
      </c>
      <c r="C13" s="110"/>
      <c r="D13" s="79"/>
      <c r="E13" s="42">
        <v>16</v>
      </c>
      <c r="F13" s="42">
        <v>12812</v>
      </c>
      <c r="G13" s="42">
        <v>35656</v>
      </c>
      <c r="H13" s="42">
        <v>8733</v>
      </c>
      <c r="I13" s="42">
        <v>35656</v>
      </c>
      <c r="J13" s="43">
        <v>100</v>
      </c>
      <c r="K13" s="42">
        <v>3953863</v>
      </c>
      <c r="L13" s="44">
        <v>38</v>
      </c>
      <c r="M13" s="42">
        <v>303</v>
      </c>
      <c r="N13" s="42">
        <v>835491990</v>
      </c>
      <c r="O13" s="9">
        <f t="shared" si="0"/>
        <v>7973</v>
      </c>
      <c r="P13" s="10">
        <f t="shared" si="1"/>
        <v>1953</v>
      </c>
    </row>
    <row r="14" spans="1:17" ht="27" customHeight="1">
      <c r="A14" s="78"/>
      <c r="B14" s="110" t="s">
        <v>99</v>
      </c>
      <c r="C14" s="110"/>
      <c r="D14" s="74"/>
      <c r="E14" s="42">
        <v>16</v>
      </c>
      <c r="F14" s="42">
        <v>12941</v>
      </c>
      <c r="G14" s="42">
        <v>36079</v>
      </c>
      <c r="H14" s="42">
        <v>8827</v>
      </c>
      <c r="I14" s="42">
        <v>36079</v>
      </c>
      <c r="J14" s="43">
        <v>100</v>
      </c>
      <c r="K14" s="42">
        <v>3936428</v>
      </c>
      <c r="L14" s="44">
        <f>ROUND(K14/H14/12,1)</f>
        <v>37.200000000000003</v>
      </c>
      <c r="M14" s="42">
        <f>ROUND((K14/I14/365)*1000,0)</f>
        <v>299</v>
      </c>
      <c r="N14" s="42">
        <v>829175689</v>
      </c>
      <c r="O14" s="42">
        <f t="shared" si="0"/>
        <v>7828</v>
      </c>
      <c r="P14" s="45">
        <f t="shared" si="1"/>
        <v>1915</v>
      </c>
    </row>
    <row r="15" spans="1:17" ht="27" customHeight="1">
      <c r="A15" s="72"/>
      <c r="B15" s="110" t="s">
        <v>100</v>
      </c>
      <c r="C15" s="110"/>
      <c r="D15" s="74"/>
      <c r="E15" s="9">
        <v>16</v>
      </c>
      <c r="F15" s="9">
        <v>13384</v>
      </c>
      <c r="G15" s="9">
        <v>36663</v>
      </c>
      <c r="H15" s="9">
        <v>9122</v>
      </c>
      <c r="I15" s="9">
        <v>36663</v>
      </c>
      <c r="J15" s="26">
        <v>100</v>
      </c>
      <c r="K15" s="9">
        <v>3953613</v>
      </c>
      <c r="L15" s="27">
        <f t="shared" ref="L15:L16" si="2">ROUND(K15/H15/12,1)</f>
        <v>36.1</v>
      </c>
      <c r="M15" s="9">
        <f t="shared" ref="M15:M16" si="3">ROUND((K15/I15/365)*1000,0)</f>
        <v>295</v>
      </c>
      <c r="N15" s="9">
        <v>831124733</v>
      </c>
      <c r="O15" s="9">
        <f t="shared" si="0"/>
        <v>7593</v>
      </c>
      <c r="P15" s="10">
        <f t="shared" si="1"/>
        <v>1889</v>
      </c>
    </row>
    <row r="16" spans="1:17" ht="27" customHeight="1">
      <c r="A16" s="82"/>
      <c r="B16" s="110" t="s">
        <v>101</v>
      </c>
      <c r="C16" s="110"/>
      <c r="D16" s="83"/>
      <c r="E16" s="42">
        <v>16</v>
      </c>
      <c r="F16" s="42">
        <v>13638</v>
      </c>
      <c r="G16" s="42">
        <v>36989</v>
      </c>
      <c r="H16" s="42">
        <v>9236</v>
      </c>
      <c r="I16" s="42">
        <v>36989</v>
      </c>
      <c r="J16" s="43">
        <v>100</v>
      </c>
      <c r="K16" s="42">
        <v>3970675</v>
      </c>
      <c r="L16" s="44">
        <f t="shared" si="2"/>
        <v>35.799999999999997</v>
      </c>
      <c r="M16" s="42">
        <f t="shared" si="3"/>
        <v>294</v>
      </c>
      <c r="N16" s="42">
        <v>855413774</v>
      </c>
      <c r="O16" s="42">
        <f t="shared" si="0"/>
        <v>7718</v>
      </c>
      <c r="P16" s="45">
        <f t="shared" si="1"/>
        <v>1927</v>
      </c>
      <c r="Q16" s="84"/>
    </row>
    <row r="17" spans="1:16" ht="27" customHeight="1">
      <c r="A17" s="78"/>
      <c r="B17" s="110" t="s">
        <v>102</v>
      </c>
      <c r="C17" s="110"/>
      <c r="D17" s="79"/>
      <c r="E17" s="9">
        <v>16</v>
      </c>
      <c r="F17" s="9">
        <v>13857</v>
      </c>
      <c r="G17" s="9">
        <v>37356</v>
      </c>
      <c r="H17" s="9">
        <v>9516</v>
      </c>
      <c r="I17" s="9">
        <v>37356</v>
      </c>
      <c r="J17" s="26">
        <v>100</v>
      </c>
      <c r="K17" s="9">
        <v>3985514</v>
      </c>
      <c r="L17" s="27">
        <f>ROUND(K17/H17/12,1)</f>
        <v>34.9</v>
      </c>
      <c r="M17" s="9">
        <f>ROUND((K17/I17/365)*1000,0)</f>
        <v>292</v>
      </c>
      <c r="N17" s="9">
        <v>856569676</v>
      </c>
      <c r="O17" s="9">
        <f t="shared" si="0"/>
        <v>7501</v>
      </c>
      <c r="P17" s="10">
        <f t="shared" si="1"/>
        <v>1911</v>
      </c>
    </row>
    <row r="18" spans="1:16" ht="27" customHeight="1">
      <c r="A18" s="72"/>
      <c r="B18" s="110" t="s">
        <v>103</v>
      </c>
      <c r="C18" s="110"/>
      <c r="D18" s="74"/>
      <c r="E18" s="9">
        <v>16</v>
      </c>
      <c r="F18" s="9">
        <v>14165</v>
      </c>
      <c r="G18" s="9">
        <v>37842</v>
      </c>
      <c r="H18" s="9">
        <v>9750</v>
      </c>
      <c r="I18" s="9">
        <v>37842</v>
      </c>
      <c r="J18" s="26">
        <v>100</v>
      </c>
      <c r="K18" s="9">
        <v>4004505</v>
      </c>
      <c r="L18" s="27">
        <f t="shared" ref="L18:L19" si="4">ROUND(K18/H18/12,1)</f>
        <v>34.200000000000003</v>
      </c>
      <c r="M18" s="9">
        <f t="shared" ref="M18:M19" si="5">ROUND((K18/I18/365)*1000,0)</f>
        <v>290</v>
      </c>
      <c r="N18" s="9">
        <v>856094981</v>
      </c>
      <c r="O18" s="9">
        <f t="shared" si="0"/>
        <v>7317</v>
      </c>
      <c r="P18" s="10">
        <f t="shared" si="1"/>
        <v>1885</v>
      </c>
    </row>
    <row r="19" spans="1:16" ht="27" customHeight="1">
      <c r="A19" s="85"/>
      <c r="B19" s="110" t="s">
        <v>104</v>
      </c>
      <c r="C19" s="110"/>
      <c r="D19" s="86"/>
      <c r="E19" s="28">
        <v>16</v>
      </c>
      <c r="F19" s="28">
        <v>14784</v>
      </c>
      <c r="G19" s="28">
        <v>38700</v>
      </c>
      <c r="H19" s="28">
        <v>10205</v>
      </c>
      <c r="I19" s="28">
        <v>38700</v>
      </c>
      <c r="J19" s="87">
        <v>100</v>
      </c>
      <c r="K19" s="28">
        <v>4051024</v>
      </c>
      <c r="L19" s="29">
        <f t="shared" si="4"/>
        <v>33.1</v>
      </c>
      <c r="M19" s="28">
        <f t="shared" si="5"/>
        <v>287</v>
      </c>
      <c r="N19" s="28">
        <v>864076120</v>
      </c>
      <c r="O19" s="28">
        <f t="shared" si="0"/>
        <v>7056</v>
      </c>
      <c r="P19" s="30">
        <f t="shared" si="1"/>
        <v>1861</v>
      </c>
    </row>
    <row r="20" spans="1:16" ht="24" customHeight="1">
      <c r="A20" s="67" t="s">
        <v>56</v>
      </c>
      <c r="B20" s="69"/>
      <c r="C20" s="69"/>
      <c r="J20" s="88"/>
      <c r="P20" s="89" t="s">
        <v>81</v>
      </c>
    </row>
    <row r="23" spans="1:16">
      <c r="K23" s="90"/>
    </row>
  </sheetData>
  <mergeCells count="21">
    <mergeCell ref="K3:M3"/>
    <mergeCell ref="N3:P3"/>
    <mergeCell ref="B10:C10"/>
    <mergeCell ref="E3:E4"/>
    <mergeCell ref="F3:G3"/>
    <mergeCell ref="H3:I3"/>
    <mergeCell ref="J3:J4"/>
    <mergeCell ref="B5:C5"/>
    <mergeCell ref="B6:C6"/>
    <mergeCell ref="B7:C7"/>
    <mergeCell ref="B8:C8"/>
    <mergeCell ref="B9:C9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phoneticPr fontId="8"/>
  <pageMargins left="0.59055118110236227" right="0.59055118110236227" top="0.59055118110236227" bottom="0.39370078740157483" header="0.31496062992125984" footer="0.19685039370078741"/>
  <pageSetup paperSize="9" firstPageNumber="93" orientation="landscape" useFirstPageNumber="1" horizontalDpi="4294967294" verticalDpi="0" r:id="rId1"/>
  <headerFooter alignWithMargins="0">
    <oddHeader>&amp;R&amp;10水　　道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tabSelected="1" zoomScaleNormal="100" workbookViewId="0">
      <selection activeCell="F3" sqref="F3"/>
    </sheetView>
  </sheetViews>
  <sheetFormatPr defaultRowHeight="14.25"/>
  <cols>
    <col min="1" max="1" width="0.375" style="4" customWidth="1"/>
    <col min="2" max="2" width="0.875" style="4" customWidth="1"/>
    <col min="3" max="3" width="12.375" style="4" customWidth="1"/>
    <col min="4" max="4" width="0.875" style="4" hidden="1" customWidth="1"/>
    <col min="5" max="6" width="11.125" style="4" customWidth="1"/>
    <col min="7" max="7" width="5.75" style="4" customWidth="1"/>
    <col min="8" max="9" width="11.125" style="4" customWidth="1"/>
    <col min="10" max="10" width="5.75" style="4" customWidth="1"/>
    <col min="11" max="12" width="11.125" style="4" customWidth="1"/>
    <col min="13" max="13" width="5.875" style="4" customWidth="1"/>
    <col min="14" max="15" width="11.125" style="4" customWidth="1"/>
    <col min="16" max="16" width="6" style="4" customWidth="1"/>
    <col min="17" max="16384" width="9" style="4"/>
  </cols>
  <sheetData>
    <row r="1" spans="2:17" ht="21" customHeight="1">
      <c r="B1" s="2" t="s">
        <v>11</v>
      </c>
    </row>
    <row r="2" spans="2:17" ht="21" customHeight="1"/>
    <row r="3" spans="2:17" s="3" customFormat="1" ht="21" customHeight="1">
      <c r="B3" s="2" t="s">
        <v>0</v>
      </c>
      <c r="P3" s="5" t="s">
        <v>64</v>
      </c>
    </row>
    <row r="4" spans="2:17" s="3" customFormat="1" ht="21" customHeight="1">
      <c r="B4" s="116" t="s">
        <v>51</v>
      </c>
      <c r="C4" s="117"/>
      <c r="D4" s="117"/>
      <c r="E4" s="120" t="s">
        <v>65</v>
      </c>
      <c r="F4" s="121"/>
      <c r="G4" s="122"/>
      <c r="H4" s="120" t="s">
        <v>66</v>
      </c>
      <c r="I4" s="121"/>
      <c r="J4" s="122"/>
      <c r="K4" s="120" t="s">
        <v>67</v>
      </c>
      <c r="L4" s="121"/>
      <c r="M4" s="122"/>
      <c r="N4" s="120" t="s">
        <v>68</v>
      </c>
      <c r="O4" s="121"/>
      <c r="P4" s="123"/>
      <c r="Q4" s="6"/>
    </row>
    <row r="5" spans="2:17" s="3" customFormat="1" ht="10.5" customHeight="1">
      <c r="B5" s="118"/>
      <c r="C5" s="119"/>
      <c r="D5" s="119"/>
      <c r="E5" s="124" t="s">
        <v>2</v>
      </c>
      <c r="F5" s="127" t="s">
        <v>1</v>
      </c>
      <c r="G5" s="130" t="s">
        <v>3</v>
      </c>
      <c r="H5" s="124" t="s">
        <v>2</v>
      </c>
      <c r="I5" s="127" t="s">
        <v>1</v>
      </c>
      <c r="J5" s="130" t="s">
        <v>3</v>
      </c>
      <c r="K5" s="136" t="s">
        <v>2</v>
      </c>
      <c r="L5" s="137" t="s">
        <v>1</v>
      </c>
      <c r="M5" s="130" t="s">
        <v>3</v>
      </c>
      <c r="N5" s="136" t="s">
        <v>2</v>
      </c>
      <c r="O5" s="137" t="s">
        <v>1</v>
      </c>
      <c r="P5" s="133" t="s">
        <v>3</v>
      </c>
      <c r="Q5" s="6"/>
    </row>
    <row r="6" spans="2:17" s="3" customFormat="1" ht="10.5" customHeight="1">
      <c r="B6" s="118"/>
      <c r="C6" s="119"/>
      <c r="D6" s="119"/>
      <c r="E6" s="125"/>
      <c r="F6" s="128"/>
      <c r="G6" s="128"/>
      <c r="H6" s="125"/>
      <c r="I6" s="131"/>
      <c r="J6" s="128"/>
      <c r="K6" s="136"/>
      <c r="L6" s="138"/>
      <c r="M6" s="128"/>
      <c r="N6" s="136"/>
      <c r="O6" s="138"/>
      <c r="P6" s="134"/>
      <c r="Q6" s="6"/>
    </row>
    <row r="7" spans="2:17" s="3" customFormat="1" ht="10.5" customHeight="1">
      <c r="B7" s="118"/>
      <c r="C7" s="119"/>
      <c r="D7" s="119"/>
      <c r="E7" s="126"/>
      <c r="F7" s="129"/>
      <c r="G7" s="129"/>
      <c r="H7" s="126"/>
      <c r="I7" s="132"/>
      <c r="J7" s="129"/>
      <c r="K7" s="136"/>
      <c r="L7" s="138"/>
      <c r="M7" s="129"/>
      <c r="N7" s="136"/>
      <c r="O7" s="138"/>
      <c r="P7" s="135"/>
      <c r="Q7" s="6"/>
    </row>
    <row r="8" spans="2:17" s="1" customFormat="1" ht="22.5" customHeight="1">
      <c r="B8" s="11"/>
      <c r="C8" s="12" t="s">
        <v>12</v>
      </c>
      <c r="D8" s="13"/>
      <c r="E8" s="31">
        <v>253573690</v>
      </c>
      <c r="F8" s="32">
        <v>177278864</v>
      </c>
      <c r="G8" s="33">
        <f>F8/F16</f>
        <v>0.19802394318058836</v>
      </c>
      <c r="H8" s="38">
        <v>211294826</v>
      </c>
      <c r="I8" s="39">
        <v>153783946</v>
      </c>
      <c r="J8" s="33">
        <f>I8/I16</f>
        <v>0.19540667369400228</v>
      </c>
      <c r="K8" s="31">
        <v>207510880</v>
      </c>
      <c r="L8" s="32">
        <v>119534376</v>
      </c>
      <c r="M8" s="33">
        <f>L8/L16</f>
        <v>0.16637168287427276</v>
      </c>
      <c r="N8" s="31">
        <v>219276504</v>
      </c>
      <c r="O8" s="32">
        <v>146496303</v>
      </c>
      <c r="P8" s="33">
        <f>O8/O16</f>
        <v>0.19423044158547462</v>
      </c>
      <c r="Q8" s="7"/>
    </row>
    <row r="9" spans="2:17" s="1" customFormat="1" ht="22.5" customHeight="1">
      <c r="B9" s="11"/>
      <c r="C9" s="12" t="s">
        <v>60</v>
      </c>
      <c r="D9" s="13"/>
      <c r="E9" s="31">
        <v>122000000</v>
      </c>
      <c r="F9" s="32">
        <v>100984624</v>
      </c>
      <c r="G9" s="33">
        <f>F9/F16</f>
        <v>0.11280179144812819</v>
      </c>
      <c r="H9" s="38">
        <v>113015376</v>
      </c>
      <c r="I9" s="39">
        <v>85004136</v>
      </c>
      <c r="J9" s="33">
        <f>I9/I16</f>
        <v>0.10801111493128542</v>
      </c>
      <c r="K9" s="31">
        <v>102011240</v>
      </c>
      <c r="L9" s="32">
        <v>65775160</v>
      </c>
      <c r="M9" s="33">
        <f>L9/L16</f>
        <v>9.1547924762032898E-2</v>
      </c>
      <c r="N9" s="31">
        <v>83236080</v>
      </c>
      <c r="O9" s="32">
        <v>64313326</v>
      </c>
      <c r="P9" s="33">
        <f>O9/O16</f>
        <v>8.5269084973499887E-2</v>
      </c>
      <c r="Q9" s="7"/>
    </row>
    <row r="10" spans="2:17" s="1" customFormat="1" ht="22.5" customHeight="1">
      <c r="B10" s="11"/>
      <c r="C10" s="12" t="s">
        <v>13</v>
      </c>
      <c r="D10" s="13"/>
      <c r="E10" s="31">
        <v>271300000</v>
      </c>
      <c r="F10" s="32">
        <v>205500000</v>
      </c>
      <c r="G10" s="33">
        <f>F10/F16</f>
        <v>0.22954750163342036</v>
      </c>
      <c r="H10" s="38">
        <v>227200000</v>
      </c>
      <c r="I10" s="39">
        <v>169800000</v>
      </c>
      <c r="J10" s="33">
        <f>I10/I16</f>
        <v>0.21575758755235469</v>
      </c>
      <c r="K10" s="31">
        <v>239800000</v>
      </c>
      <c r="L10" s="32">
        <v>156900000</v>
      </c>
      <c r="M10" s="33">
        <f>L10/L16</f>
        <v>0.21837832694231321</v>
      </c>
      <c r="N10" s="31">
        <v>220800000</v>
      </c>
      <c r="O10" s="32">
        <v>159700000</v>
      </c>
      <c r="P10" s="33">
        <f>O10/O16</f>
        <v>0.21173641167723048</v>
      </c>
      <c r="Q10" s="7"/>
    </row>
    <row r="11" spans="2:17" s="1" customFormat="1" ht="22.5" customHeight="1">
      <c r="B11" s="11"/>
      <c r="C11" s="12" t="s">
        <v>4</v>
      </c>
      <c r="D11" s="13"/>
      <c r="E11" s="31">
        <v>194278000</v>
      </c>
      <c r="F11" s="32">
        <v>194278000</v>
      </c>
      <c r="G11" s="33">
        <f>F11/F16</f>
        <v>0.21701230911113209</v>
      </c>
      <c r="H11" s="38">
        <v>169598000</v>
      </c>
      <c r="I11" s="39">
        <f>+H11</f>
        <v>169598000</v>
      </c>
      <c r="J11" s="33">
        <f>I11/I16</f>
        <v>0.21550091480391195</v>
      </c>
      <c r="K11" s="31">
        <v>173116000</v>
      </c>
      <c r="L11" s="32">
        <v>173116000</v>
      </c>
      <c r="M11" s="33">
        <f>L11/L16</f>
        <v>0.2409482628868419</v>
      </c>
      <c r="N11" s="31">
        <v>178373000</v>
      </c>
      <c r="O11" s="32">
        <v>178373000</v>
      </c>
      <c r="P11" s="33">
        <f>O11/O16</f>
        <v>0.23649379436507598</v>
      </c>
      <c r="Q11" s="7"/>
    </row>
    <row r="12" spans="2:17" s="1" customFormat="1" ht="22.5" customHeight="1">
      <c r="B12" s="11"/>
      <c r="C12" s="14" t="s">
        <v>62</v>
      </c>
      <c r="D12" s="13"/>
      <c r="E12" s="31">
        <v>175941000</v>
      </c>
      <c r="F12" s="32">
        <v>177580223</v>
      </c>
      <c r="G12" s="33">
        <f>F12/F16</f>
        <v>0.19836056705185232</v>
      </c>
      <c r="H12" s="38">
        <v>180786000</v>
      </c>
      <c r="I12" s="39">
        <v>183859514</v>
      </c>
      <c r="J12" s="33">
        <f>I12/I16</f>
        <v>0.23362240983032026</v>
      </c>
      <c r="K12" s="31">
        <v>186791000</v>
      </c>
      <c r="L12" s="32">
        <v>188503086</v>
      </c>
      <c r="M12" s="33">
        <f>L12/L16</f>
        <v>0.26236449040244092</v>
      </c>
      <c r="N12" s="31">
        <v>190485000</v>
      </c>
      <c r="O12" s="32">
        <v>191449291</v>
      </c>
      <c r="P12" s="33">
        <f>O12/O16</f>
        <v>0.25383084467432621</v>
      </c>
      <c r="Q12" s="7"/>
    </row>
    <row r="13" spans="2:17" s="1" customFormat="1" ht="22.5" customHeight="1">
      <c r="B13" s="11"/>
      <c r="C13" s="12" t="s">
        <v>6</v>
      </c>
      <c r="D13" s="13"/>
      <c r="E13" s="31">
        <v>28795000</v>
      </c>
      <c r="F13" s="32">
        <v>28706424</v>
      </c>
      <c r="G13" s="33">
        <f>F13/F16</f>
        <v>3.2065634598684466E-2</v>
      </c>
      <c r="H13" s="38">
        <v>11629000</v>
      </c>
      <c r="I13" s="39">
        <v>11788470</v>
      </c>
      <c r="J13" s="33">
        <f>I13/I16</f>
        <v>1.4979103934825128E-2</v>
      </c>
      <c r="K13" s="31">
        <v>5969000</v>
      </c>
      <c r="L13" s="32">
        <v>6543907</v>
      </c>
      <c r="M13" s="33">
        <f>L13/L16</f>
        <v>9.1080144189043463E-3</v>
      </c>
      <c r="N13" s="31">
        <v>7273000</v>
      </c>
      <c r="O13" s="32">
        <v>7479249</v>
      </c>
      <c r="P13" s="33">
        <f>O13/O16</f>
        <v>9.916276426427768E-3</v>
      </c>
      <c r="Q13" s="7"/>
    </row>
    <row r="14" spans="2:17" s="1" customFormat="1" ht="22.5" customHeight="1">
      <c r="B14" s="11"/>
      <c r="C14" s="12" t="s">
        <v>7</v>
      </c>
      <c r="D14" s="13"/>
      <c r="E14" s="31">
        <v>10911460</v>
      </c>
      <c r="F14" s="32">
        <v>10911406</v>
      </c>
      <c r="G14" s="33">
        <f>F14/F16</f>
        <v>1.2188252976194223E-2</v>
      </c>
      <c r="H14" s="38">
        <f>10155628+3005000</f>
        <v>13160628</v>
      </c>
      <c r="I14" s="39">
        <f>10155628+3004645</f>
        <v>13160273</v>
      </c>
      <c r="J14" s="33">
        <f>I14/I16</f>
        <v>1.6722195253300289E-2</v>
      </c>
      <c r="K14" s="31">
        <v>8106320</v>
      </c>
      <c r="L14" s="32">
        <v>8105363</v>
      </c>
      <c r="M14" s="33">
        <f>L14/L16</f>
        <v>1.1281297713193937E-2</v>
      </c>
      <c r="N14" s="31">
        <v>6428936</v>
      </c>
      <c r="O14" s="32">
        <v>6428495</v>
      </c>
      <c r="P14" s="33">
        <f>O14/O16</f>
        <v>8.5231462979650455E-3</v>
      </c>
      <c r="Q14" s="7"/>
    </row>
    <row r="15" spans="2:17" s="1" customFormat="1" ht="22.5" customHeight="1">
      <c r="B15" s="11"/>
      <c r="C15" s="14" t="s">
        <v>63</v>
      </c>
      <c r="D15" s="13"/>
      <c r="E15" s="31">
        <v>1000</v>
      </c>
      <c r="F15" s="32">
        <v>0</v>
      </c>
      <c r="G15" s="33">
        <f>F15/F16</f>
        <v>0</v>
      </c>
      <c r="H15" s="38">
        <v>1000</v>
      </c>
      <c r="I15" s="40">
        <v>0</v>
      </c>
      <c r="J15" s="33">
        <f>I15/I16</f>
        <v>0</v>
      </c>
      <c r="K15" s="38">
        <v>1000</v>
      </c>
      <c r="L15" s="40">
        <v>0</v>
      </c>
      <c r="M15" s="33">
        <f>L15/L16</f>
        <v>0</v>
      </c>
      <c r="N15" s="38">
        <v>1000</v>
      </c>
      <c r="O15" s="40">
        <v>0</v>
      </c>
      <c r="P15" s="33">
        <f>O15/O16</f>
        <v>0</v>
      </c>
      <c r="Q15" s="7"/>
    </row>
    <row r="16" spans="2:17" s="1" customFormat="1" ht="22.5" customHeight="1">
      <c r="B16" s="15"/>
      <c r="C16" s="16" t="s">
        <v>8</v>
      </c>
      <c r="D16" s="17"/>
      <c r="E16" s="18">
        <f>SUM(E8:E15)</f>
        <v>1056800150</v>
      </c>
      <c r="F16" s="19">
        <f>SUM(F8:F15)</f>
        <v>895239541</v>
      </c>
      <c r="G16" s="21">
        <f>SUM(G8:G15)</f>
        <v>1.0000000000000002</v>
      </c>
      <c r="H16" s="19">
        <f>SUM(H8:H15)</f>
        <v>926684830</v>
      </c>
      <c r="I16" s="19">
        <f t="shared" ref="I16:N16" si="0">SUM(I8:I15)</f>
        <v>786994339</v>
      </c>
      <c r="J16" s="19">
        <f>SUM(J8:J15)</f>
        <v>1</v>
      </c>
      <c r="K16" s="19">
        <f t="shared" si="0"/>
        <v>923305440</v>
      </c>
      <c r="L16" s="19">
        <f t="shared" si="0"/>
        <v>718477892</v>
      </c>
      <c r="M16" s="21">
        <f>SUM(M8:M15)</f>
        <v>1</v>
      </c>
      <c r="N16" s="19">
        <f t="shared" si="0"/>
        <v>905873520</v>
      </c>
      <c r="O16" s="19">
        <f>SUM(O8:O15)</f>
        <v>754239664</v>
      </c>
      <c r="P16" s="21">
        <f>SUM(P8:P15)</f>
        <v>0.99999999999999989</v>
      </c>
      <c r="Q16" s="7"/>
    </row>
    <row r="17" spans="2:16" s="3" customFormat="1" ht="21" customHeight="1">
      <c r="H17" s="35"/>
      <c r="I17" s="35"/>
      <c r="K17" s="36"/>
      <c r="L17" s="36"/>
      <c r="P17" s="5" t="s">
        <v>69</v>
      </c>
    </row>
    <row r="18" spans="2:16" s="3" customFormat="1" ht="21" customHeight="1">
      <c r="B18" s="2" t="s">
        <v>14</v>
      </c>
      <c r="H18" s="35"/>
      <c r="I18" s="35"/>
      <c r="K18" s="36"/>
      <c r="L18" s="36"/>
      <c r="N18" s="36"/>
      <c r="O18" s="36"/>
      <c r="P18" s="5" t="s">
        <v>64</v>
      </c>
    </row>
    <row r="19" spans="2:16" s="1" customFormat="1" ht="21" customHeight="1">
      <c r="B19" s="116" t="s">
        <v>51</v>
      </c>
      <c r="C19" s="117"/>
      <c r="D19" s="117"/>
      <c r="E19" s="120" t="s">
        <v>70</v>
      </c>
      <c r="F19" s="121"/>
      <c r="G19" s="122"/>
      <c r="H19" s="139" t="s">
        <v>71</v>
      </c>
      <c r="I19" s="140"/>
      <c r="J19" s="141"/>
      <c r="K19" s="139" t="s">
        <v>72</v>
      </c>
      <c r="L19" s="140"/>
      <c r="M19" s="141"/>
      <c r="N19" s="139" t="s">
        <v>73</v>
      </c>
      <c r="O19" s="140"/>
      <c r="P19" s="141"/>
    </row>
    <row r="20" spans="2:16" s="1" customFormat="1" ht="10.5" customHeight="1">
      <c r="B20" s="118"/>
      <c r="C20" s="119"/>
      <c r="D20" s="119"/>
      <c r="E20" s="136" t="s">
        <v>2</v>
      </c>
      <c r="F20" s="137" t="s">
        <v>1</v>
      </c>
      <c r="G20" s="130" t="s">
        <v>3</v>
      </c>
      <c r="H20" s="136" t="s">
        <v>2</v>
      </c>
      <c r="I20" s="137" t="s">
        <v>1</v>
      </c>
      <c r="J20" s="130" t="s">
        <v>3</v>
      </c>
      <c r="K20" s="136" t="s">
        <v>2</v>
      </c>
      <c r="L20" s="137" t="s">
        <v>1</v>
      </c>
      <c r="M20" s="133" t="s">
        <v>3</v>
      </c>
      <c r="N20" s="136" t="s">
        <v>2</v>
      </c>
      <c r="O20" s="137" t="s">
        <v>1</v>
      </c>
      <c r="P20" s="133" t="s">
        <v>3</v>
      </c>
    </row>
    <row r="21" spans="2:16" s="1" customFormat="1" ht="10.5" customHeight="1">
      <c r="B21" s="118"/>
      <c r="C21" s="119"/>
      <c r="D21" s="119"/>
      <c r="E21" s="136"/>
      <c r="F21" s="137"/>
      <c r="G21" s="128"/>
      <c r="H21" s="136"/>
      <c r="I21" s="137"/>
      <c r="J21" s="128"/>
      <c r="K21" s="136"/>
      <c r="L21" s="138"/>
      <c r="M21" s="134"/>
      <c r="N21" s="136"/>
      <c r="O21" s="138"/>
      <c r="P21" s="134"/>
    </row>
    <row r="22" spans="2:16" s="1" customFormat="1" ht="10.5" customHeight="1">
      <c r="B22" s="118"/>
      <c r="C22" s="119"/>
      <c r="D22" s="119"/>
      <c r="E22" s="136"/>
      <c r="F22" s="137"/>
      <c r="G22" s="129"/>
      <c r="H22" s="124"/>
      <c r="I22" s="137"/>
      <c r="J22" s="129"/>
      <c r="K22" s="136"/>
      <c r="L22" s="138"/>
      <c r="M22" s="135"/>
      <c r="N22" s="136"/>
      <c r="O22" s="138"/>
      <c r="P22" s="135"/>
    </row>
    <row r="23" spans="2:16" s="1" customFormat="1" ht="22.5" customHeight="1">
      <c r="B23" s="11"/>
      <c r="C23" s="12" t="s">
        <v>9</v>
      </c>
      <c r="D23" s="13"/>
      <c r="E23" s="31">
        <v>875906150</v>
      </c>
      <c r="F23" s="32">
        <v>701920607</v>
      </c>
      <c r="G23" s="33">
        <f>F23/F27</f>
        <v>0.79575683554099808</v>
      </c>
      <c r="H23" s="31">
        <v>740593830</v>
      </c>
      <c r="I23" s="34">
        <v>593589987</v>
      </c>
      <c r="J23" s="33">
        <f>I23/I27</f>
        <v>0.76209832888943085</v>
      </c>
      <c r="K23" s="31">
        <v>736988440</v>
      </c>
      <c r="L23" s="32">
        <v>526646181</v>
      </c>
      <c r="M23" s="33">
        <f>L23/L27</f>
        <v>0.73962028929293511</v>
      </c>
      <c r="N23" s="31">
        <v>715956520</v>
      </c>
      <c r="O23" s="41">
        <v>560746265</v>
      </c>
      <c r="P23" s="37">
        <f>O23/O27</f>
        <v>0.74752185722144648</v>
      </c>
    </row>
    <row r="24" spans="2:16" s="1" customFormat="1" ht="22.5" customHeight="1">
      <c r="B24" s="11"/>
      <c r="C24" s="12" t="s">
        <v>15</v>
      </c>
      <c r="D24" s="13"/>
      <c r="E24" s="31">
        <v>180393000</v>
      </c>
      <c r="F24" s="32">
        <v>180158661</v>
      </c>
      <c r="G24" s="33">
        <f>F24/F27</f>
        <v>0.2042431644590019</v>
      </c>
      <c r="H24" s="31">
        <v>185590000</v>
      </c>
      <c r="I24" s="34">
        <v>185298989</v>
      </c>
      <c r="J24" s="33">
        <f>I24/I27</f>
        <v>0.23790167111056917</v>
      </c>
      <c r="K24" s="31">
        <v>185816000</v>
      </c>
      <c r="L24" s="32">
        <v>185403216</v>
      </c>
      <c r="M24" s="33">
        <f>L24/L27</f>
        <v>0.26037971070706489</v>
      </c>
      <c r="N24" s="31">
        <v>189416000</v>
      </c>
      <c r="O24" s="41">
        <v>189394028</v>
      </c>
      <c r="P24" s="37">
        <f>O24/O27</f>
        <v>0.25247814277855357</v>
      </c>
    </row>
    <row r="25" spans="2:16" s="1" customFormat="1" ht="22.5" customHeight="1">
      <c r="B25" s="11"/>
      <c r="C25" s="12" t="s">
        <v>16</v>
      </c>
      <c r="D25" s="13"/>
      <c r="E25" s="31">
        <v>1000</v>
      </c>
      <c r="F25" s="32">
        <v>0</v>
      </c>
      <c r="G25" s="33">
        <f>F25/F27</f>
        <v>0</v>
      </c>
      <c r="H25" s="31">
        <v>1000</v>
      </c>
      <c r="I25" s="34">
        <v>0</v>
      </c>
      <c r="J25" s="33">
        <f>I25/I27</f>
        <v>0</v>
      </c>
      <c r="K25" s="31">
        <v>1000</v>
      </c>
      <c r="L25" s="32">
        <v>0</v>
      </c>
      <c r="M25" s="33">
        <f>L25/L27</f>
        <v>0</v>
      </c>
      <c r="N25" s="31">
        <v>1000</v>
      </c>
      <c r="O25" s="41">
        <v>0</v>
      </c>
      <c r="P25" s="33">
        <f>O25/O27</f>
        <v>0</v>
      </c>
    </row>
    <row r="26" spans="2:16" s="1" customFormat="1" ht="22.5" customHeight="1">
      <c r="B26" s="11"/>
      <c r="C26" s="12" t="s">
        <v>10</v>
      </c>
      <c r="D26" s="13"/>
      <c r="E26" s="31">
        <v>500000</v>
      </c>
      <c r="F26" s="32">
        <v>0</v>
      </c>
      <c r="G26" s="33">
        <f>F26/F27</f>
        <v>0</v>
      </c>
      <c r="H26" s="31">
        <v>500000</v>
      </c>
      <c r="I26" s="34">
        <v>0</v>
      </c>
      <c r="J26" s="33">
        <f>I26/I27</f>
        <v>0</v>
      </c>
      <c r="K26" s="31">
        <v>500000</v>
      </c>
      <c r="L26" s="32">
        <v>0</v>
      </c>
      <c r="M26" s="33">
        <f>L26/L27</f>
        <v>0</v>
      </c>
      <c r="N26" s="31">
        <v>500000</v>
      </c>
      <c r="O26" s="41">
        <v>0</v>
      </c>
      <c r="P26" s="33">
        <f>O26/O27</f>
        <v>0</v>
      </c>
    </row>
    <row r="27" spans="2:16" s="1" customFormat="1" ht="22.5" customHeight="1">
      <c r="B27" s="15"/>
      <c r="C27" s="16" t="s">
        <v>8</v>
      </c>
      <c r="D27" s="17"/>
      <c r="E27" s="18">
        <f t="shared" ref="E27:N27" si="1">SUM(E23:E26)</f>
        <v>1056800150</v>
      </c>
      <c r="F27" s="20">
        <f t="shared" si="1"/>
        <v>882079268</v>
      </c>
      <c r="G27" s="22">
        <f t="shared" si="1"/>
        <v>1</v>
      </c>
      <c r="H27" s="18">
        <f t="shared" si="1"/>
        <v>926684830</v>
      </c>
      <c r="I27" s="19">
        <f t="shared" si="1"/>
        <v>778888976</v>
      </c>
      <c r="J27" s="22">
        <f t="shared" si="1"/>
        <v>1</v>
      </c>
      <c r="K27" s="18">
        <f t="shared" si="1"/>
        <v>923305440</v>
      </c>
      <c r="L27" s="19">
        <f t="shared" si="1"/>
        <v>712049397</v>
      </c>
      <c r="M27" s="22">
        <f t="shared" si="1"/>
        <v>1</v>
      </c>
      <c r="N27" s="18">
        <f t="shared" si="1"/>
        <v>905873520</v>
      </c>
      <c r="O27" s="20">
        <f>SUM(O23:O26)</f>
        <v>750140293</v>
      </c>
      <c r="P27" s="22">
        <f>SUM(P23:P26)</f>
        <v>1</v>
      </c>
    </row>
    <row r="28" spans="2:16" ht="21" customHeight="1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2" t="s">
        <v>69</v>
      </c>
    </row>
  </sheetData>
  <mergeCells count="34">
    <mergeCell ref="O5:O7"/>
    <mergeCell ref="O20:O22"/>
    <mergeCell ref="P20:P22"/>
    <mergeCell ref="I20:I22"/>
    <mergeCell ref="J20:J22"/>
    <mergeCell ref="K20:K22"/>
    <mergeCell ref="L20:L22"/>
    <mergeCell ref="M20:M22"/>
    <mergeCell ref="N20:N22"/>
    <mergeCell ref="B19:D22"/>
    <mergeCell ref="E19:G19"/>
    <mergeCell ref="H19:J19"/>
    <mergeCell ref="K19:M19"/>
    <mergeCell ref="N19:P19"/>
    <mergeCell ref="E20:E22"/>
    <mergeCell ref="F20:F22"/>
    <mergeCell ref="G20:G22"/>
    <mergeCell ref="H20:H22"/>
    <mergeCell ref="B4:D7"/>
    <mergeCell ref="E4:G4"/>
    <mergeCell ref="H4:J4"/>
    <mergeCell ref="K4:M4"/>
    <mergeCell ref="N4:P4"/>
    <mergeCell ref="E5:E7"/>
    <mergeCell ref="F5:F7"/>
    <mergeCell ref="G5:G7"/>
    <mergeCell ref="H5:H7"/>
    <mergeCell ref="I5:I7"/>
    <mergeCell ref="P5:P7"/>
    <mergeCell ref="J5:J7"/>
    <mergeCell ref="K5:K7"/>
    <mergeCell ref="L5:L7"/>
    <mergeCell ref="M5:M7"/>
    <mergeCell ref="N5:N7"/>
  </mergeCells>
  <phoneticPr fontId="8"/>
  <pageMargins left="0.59055118110236227" right="0.51181102362204722" top="0.59055118110236227" bottom="0.59055118110236227" header="0.31496062992125984" footer="0.31496062992125984"/>
  <pageSetup paperSize="9" firstPageNumber="94" orientation="landscape" useFirstPageNumber="1" r:id="rId1"/>
  <headerFooter alignWithMargins="0">
    <oddHeader>&amp;L&amp;10水　　道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91</vt:lpstr>
      <vt:lpstr>92</vt:lpstr>
      <vt:lpstr>93</vt:lpstr>
      <vt:lpstr>94</vt:lpstr>
      <vt:lpstr>'91'!Print_Area</vt:lpstr>
      <vt:lpstr>'92'!Print_Area</vt:lpstr>
      <vt:lpstr>'93'!Print_Area</vt:lpstr>
      <vt:lpstr>'94'!Print_Area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2019-03-20T05:10:28Z</cp:lastPrinted>
  <dcterms:created xsi:type="dcterms:W3CDTF">1997-11-14T01:13:21Z</dcterms:created>
  <dcterms:modified xsi:type="dcterms:W3CDTF">2021-03-22T08:11:11Z</dcterms:modified>
</cp:coreProperties>
</file>