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50\デスクトップ\統計はえばるH30\"/>
    </mc:Choice>
  </mc:AlternateContent>
  <bookViews>
    <workbookView xWindow="285" yWindow="390" windowWidth="7005" windowHeight="5910" tabRatio="855"/>
  </bookViews>
  <sheets>
    <sheet name="61" sheetId="14" r:id="rId1"/>
    <sheet name="62" sheetId="15" r:id="rId2"/>
    <sheet name="63" sheetId="16" r:id="rId3"/>
    <sheet name="64" sheetId="4" r:id="rId4"/>
    <sheet name="65" sheetId="6" r:id="rId5"/>
    <sheet name="66" sheetId="7" r:id="rId6"/>
    <sheet name="67" sheetId="5" r:id="rId7"/>
    <sheet name="68" sheetId="18" r:id="rId8"/>
    <sheet name="69" sheetId="19" r:id="rId9"/>
    <sheet name="70" sheetId="20" r:id="rId10"/>
    <sheet name="71" sheetId="21" r:id="rId11"/>
    <sheet name="72" sheetId="22" r:id="rId12"/>
    <sheet name="73" sheetId="31" r:id="rId13"/>
    <sheet name="74" sheetId="32" r:id="rId14"/>
    <sheet name="75" sheetId="33" r:id="rId15"/>
    <sheet name="76" sheetId="34" r:id="rId16"/>
    <sheet name="77" sheetId="35" r:id="rId17"/>
    <sheet name="78" sheetId="36" r:id="rId18"/>
    <sheet name="79" sheetId="30" r:id="rId19"/>
  </sheets>
  <definedNames>
    <definedName name="_xlnm.Print_Area" localSheetId="0">'61'!$A$1:$I$57</definedName>
    <definedName name="_xlnm.Print_Area" localSheetId="1">'62'!$A$1:$I$57</definedName>
    <definedName name="_xlnm.Print_Area" localSheetId="2">'63'!$A$1:$K$43</definedName>
    <definedName name="_xlnm.Print_Area" localSheetId="3">'64'!$A$1:$M$25</definedName>
    <definedName name="_xlnm.Print_Area" localSheetId="4">'65'!$A$1:$N$25</definedName>
    <definedName name="_xlnm.Print_Area" localSheetId="5">'66'!$A$1:$AB$27</definedName>
    <definedName name="_xlnm.Print_Area" localSheetId="6">'67'!$A$1:$K$24</definedName>
    <definedName name="_xlnm.Print_Area" localSheetId="7">'68'!$A$1:$AD$53</definedName>
    <definedName name="_xlnm.Print_Area" localSheetId="8">'69'!$A$1:$P$30</definedName>
    <definedName name="_xlnm.Print_Area" localSheetId="9">'70'!$A$1:$AG$55</definedName>
    <definedName name="_xlnm.Print_Area" localSheetId="10">'71'!$A$1:$AG$52</definedName>
    <definedName name="_xlnm.Print_Area" localSheetId="11">'72'!$A$1:$AU$40</definedName>
    <definedName name="_xlnm.Print_Area" localSheetId="12">'73'!$A$1:$T$36</definedName>
    <definedName name="_xlnm.Print_Area" localSheetId="13">'74'!$A$1:$P$22</definedName>
    <definedName name="_xlnm.Print_Area" localSheetId="14">'75'!$A$1:$O$22</definedName>
    <definedName name="_xlnm.Print_Area" localSheetId="15">'76'!$A$1:$J$37</definedName>
    <definedName name="_xlnm.Print_Area" localSheetId="17">'78'!$A$1:$L$42</definedName>
    <definedName name="_xlnm.Print_Area" localSheetId="18">'79'!$A$1:$AU$40</definedName>
  </definedNames>
  <calcPr calcId="162913"/>
</workbook>
</file>

<file path=xl/calcChain.xml><?xml version="1.0" encoding="utf-8"?>
<calcChain xmlns="http://schemas.openxmlformats.org/spreadsheetml/2006/main">
  <c r="E26" i="31" l="1"/>
  <c r="D26" i="31"/>
  <c r="C26" i="31"/>
  <c r="R6" i="31" l="1"/>
  <c r="S6" i="31"/>
  <c r="T6" i="31"/>
  <c r="R7" i="31"/>
  <c r="S7" i="31"/>
  <c r="T7" i="31"/>
  <c r="R9" i="31"/>
  <c r="S9" i="31"/>
  <c r="T9" i="31"/>
  <c r="R10" i="31"/>
  <c r="S10" i="31"/>
  <c r="T10" i="31"/>
  <c r="R14" i="31"/>
  <c r="S14" i="31"/>
  <c r="T14" i="31"/>
  <c r="R15" i="31"/>
  <c r="S15" i="31"/>
  <c r="T15" i="31"/>
  <c r="R16" i="31"/>
  <c r="S16" i="31"/>
  <c r="T16" i="31"/>
  <c r="R17" i="31"/>
  <c r="S17" i="31"/>
  <c r="T17" i="31"/>
  <c r="R18" i="31"/>
  <c r="S18" i="31"/>
  <c r="T18" i="31"/>
  <c r="R19" i="31"/>
  <c r="S19" i="31"/>
  <c r="T19" i="31"/>
  <c r="R20" i="31"/>
  <c r="S20" i="31"/>
  <c r="T20" i="31"/>
  <c r="R21" i="31"/>
  <c r="S21" i="31"/>
  <c r="T21" i="31"/>
  <c r="R23" i="31"/>
  <c r="S23" i="31"/>
  <c r="T23" i="31"/>
  <c r="R24" i="31"/>
  <c r="S24" i="31"/>
  <c r="T24" i="31"/>
  <c r="R25" i="31"/>
  <c r="S25" i="31"/>
  <c r="T25" i="31"/>
  <c r="F26" i="31"/>
  <c r="G26" i="31"/>
  <c r="H26" i="31"/>
  <c r="I26" i="31"/>
  <c r="J26" i="31"/>
  <c r="K26" i="31"/>
  <c r="L26" i="31"/>
  <c r="M26" i="31"/>
  <c r="N26" i="31"/>
  <c r="O26" i="31"/>
  <c r="P26" i="31"/>
  <c r="Q26" i="31"/>
  <c r="T26" i="31" l="1"/>
  <c r="S26" i="31"/>
  <c r="R26" i="31"/>
  <c r="AB21" i="16"/>
  <c r="AC21" i="16"/>
  <c r="AD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J36" i="34"/>
  <c r="I36" i="34"/>
  <c r="H36" i="34"/>
  <c r="G36" i="34"/>
  <c r="F36" i="34"/>
  <c r="E36" i="34"/>
  <c r="D36" i="34"/>
  <c r="C36" i="34"/>
  <c r="O20" i="33"/>
  <c r="M20" i="33"/>
  <c r="L20" i="33"/>
  <c r="J20" i="33"/>
  <c r="I20" i="33"/>
  <c r="G20" i="33"/>
  <c r="E20" i="33"/>
  <c r="C20" i="33"/>
  <c r="F19" i="33"/>
  <c r="F18" i="33"/>
  <c r="F17" i="33"/>
  <c r="F16" i="33"/>
  <c r="F15" i="33"/>
  <c r="F14" i="33"/>
  <c r="F13" i="33"/>
  <c r="F12" i="33"/>
  <c r="F11" i="33"/>
  <c r="F10" i="33"/>
  <c r="F9" i="33"/>
  <c r="F8" i="33"/>
  <c r="F7" i="33"/>
  <c r="K35" i="31"/>
  <c r="J35" i="31"/>
  <c r="I35" i="31"/>
  <c r="H35" i="31"/>
  <c r="G35" i="31"/>
  <c r="F35" i="31"/>
  <c r="E35" i="31"/>
  <c r="D35" i="31"/>
  <c r="C35" i="31"/>
  <c r="T34" i="31"/>
  <c r="S34" i="31"/>
  <c r="R34" i="31"/>
  <c r="Q34" i="31"/>
  <c r="P34" i="31"/>
  <c r="O34" i="31"/>
  <c r="N34" i="31"/>
  <c r="M34" i="31"/>
  <c r="L34" i="31"/>
  <c r="T33" i="31"/>
  <c r="S33" i="31"/>
  <c r="R33" i="31"/>
  <c r="Q33" i="31"/>
  <c r="P33" i="31"/>
  <c r="O33" i="31"/>
  <c r="N33" i="31"/>
  <c r="M33" i="31"/>
  <c r="L33" i="31"/>
  <c r="T32" i="31"/>
  <c r="T35" i="31" s="1"/>
  <c r="S32" i="31"/>
  <c r="S35" i="31" s="1"/>
  <c r="R32" i="31"/>
  <c r="R35" i="31" s="1"/>
  <c r="Q32" i="31"/>
  <c r="Q35" i="31" s="1"/>
  <c r="P32" i="31"/>
  <c r="P35" i="31" s="1"/>
  <c r="O32" i="31"/>
  <c r="O35" i="31" s="1"/>
  <c r="N32" i="31"/>
  <c r="N35" i="31" s="1"/>
  <c r="M32" i="31"/>
  <c r="M35" i="31" s="1"/>
  <c r="L32" i="31"/>
  <c r="L35" i="31" s="1"/>
  <c r="D7" i="7"/>
  <c r="D6" i="7"/>
  <c r="D5" i="7"/>
  <c r="AO39" i="30"/>
  <c r="AO38" i="30"/>
  <c r="AO37" i="30"/>
  <c r="AO36" i="30"/>
  <c r="AO35" i="30"/>
  <c r="AO34" i="30"/>
  <c r="AP19" i="30"/>
  <c r="AJ19" i="30"/>
  <c r="AD19" i="30"/>
  <c r="X19" i="30"/>
  <c r="R19" i="30"/>
  <c r="L19" i="30"/>
  <c r="F19" i="30"/>
  <c r="K31" i="15"/>
  <c r="N16" i="15"/>
  <c r="M16" i="15"/>
  <c r="L16" i="15"/>
  <c r="K16" i="15"/>
  <c r="N15" i="15"/>
  <c r="M15" i="15"/>
  <c r="L15" i="15"/>
  <c r="K15" i="15"/>
  <c r="N14" i="15"/>
  <c r="M14" i="15"/>
  <c r="L14" i="15"/>
  <c r="K14" i="15"/>
  <c r="N13" i="15"/>
  <c r="M13" i="15"/>
  <c r="L13" i="15"/>
  <c r="K13" i="15"/>
  <c r="M9" i="14"/>
  <c r="M10" i="14"/>
  <c r="M11" i="14"/>
  <c r="M12" i="14"/>
  <c r="N2" i="14"/>
  <c r="N3" i="14"/>
  <c r="N4" i="14"/>
  <c r="N5" i="14"/>
  <c r="J49" i="20"/>
  <c r="D14" i="19"/>
  <c r="D7" i="19"/>
  <c r="D7" i="5"/>
  <c r="D5" i="5"/>
  <c r="F20" i="33" l="1"/>
  <c r="D15" i="6"/>
  <c r="J14" i="6"/>
  <c r="E15" i="6"/>
  <c r="J15" i="6"/>
  <c r="E16" i="6"/>
  <c r="D16" i="6" s="1"/>
  <c r="J16" i="6"/>
  <c r="E17" i="6"/>
  <c r="D17" i="6" s="1"/>
  <c r="J17" i="6"/>
  <c r="E18" i="6"/>
  <c r="D18" i="6" s="1"/>
  <c r="J18" i="6"/>
  <c r="E19" i="6"/>
  <c r="D19" i="6" s="1"/>
  <c r="J19" i="6"/>
  <c r="E20" i="6"/>
  <c r="D20" i="6" s="1"/>
  <c r="J20" i="6"/>
  <c r="E21" i="6"/>
  <c r="D21" i="6" s="1"/>
  <c r="J21" i="6"/>
  <c r="E22" i="6"/>
  <c r="D22" i="6" s="1"/>
  <c r="J22" i="6"/>
  <c r="E23" i="6"/>
  <c r="D23" i="6" s="1"/>
  <c r="J23" i="6"/>
  <c r="E24" i="6"/>
  <c r="D24" i="6" s="1"/>
  <c r="J24" i="6"/>
  <c r="E12" i="6"/>
  <c r="J12" i="6"/>
  <c r="J11" i="6"/>
  <c r="J9" i="6"/>
  <c r="J10" i="6"/>
  <c r="E10" i="6"/>
  <c r="E11" i="6"/>
  <c r="E9" i="6"/>
  <c r="D16" i="4"/>
  <c r="D15" i="4"/>
  <c r="D7" i="4"/>
  <c r="D8" i="4"/>
  <c r="D9" i="4"/>
  <c r="D10" i="4"/>
  <c r="D11" i="4"/>
  <c r="H9" i="4"/>
  <c r="H10" i="4"/>
  <c r="H11" i="4"/>
  <c r="H12" i="4"/>
  <c r="D12" i="4" s="1"/>
  <c r="H8" i="4"/>
  <c r="H7" i="4"/>
  <c r="H6" i="4"/>
  <c r="D6" i="4" s="1"/>
  <c r="AQ19" i="22"/>
  <c r="AL19" i="22"/>
  <c r="D13" i="19"/>
  <c r="AE49" i="20"/>
  <c r="Y49" i="20"/>
  <c r="D12" i="6" l="1"/>
  <c r="D11" i="6"/>
  <c r="D10" i="6"/>
  <c r="D9" i="6"/>
  <c r="M49" i="20"/>
  <c r="P49" i="20"/>
  <c r="S49" i="20"/>
  <c r="V49" i="20"/>
  <c r="AB49" i="20"/>
  <c r="D8" i="19"/>
  <c r="D9" i="19"/>
  <c r="D10" i="19"/>
  <c r="D11" i="19"/>
  <c r="D12" i="19"/>
  <c r="K38" i="15" l="1"/>
  <c r="K37" i="15"/>
  <c r="K36" i="15"/>
  <c r="N1" i="14"/>
  <c r="K32" i="15"/>
  <c r="D24" i="7" l="1"/>
  <c r="J8" i="6"/>
  <c r="E8" i="6"/>
  <c r="D8" i="6" s="1"/>
  <c r="J7" i="6"/>
  <c r="E7" i="6"/>
  <c r="J6" i="6"/>
  <c r="E6" i="6"/>
  <c r="J5" i="6"/>
  <c r="E5" i="6"/>
  <c r="D5" i="6" s="1"/>
  <c r="M13" i="14"/>
  <c r="M14" i="14"/>
  <c r="M15" i="14"/>
  <c r="M16" i="14"/>
  <c r="M17" i="14"/>
  <c r="M18" i="14"/>
  <c r="M19" i="14"/>
  <c r="M20" i="14"/>
  <c r="K33" i="15"/>
  <c r="K34" i="15"/>
  <c r="K35" i="15"/>
  <c r="D17" i="4"/>
  <c r="D18" i="4"/>
  <c r="D19" i="4"/>
  <c r="D20" i="4"/>
  <c r="D21" i="4"/>
  <c r="D22" i="4"/>
  <c r="D23" i="4"/>
  <c r="D24" i="4"/>
  <c r="D6" i="6" l="1"/>
  <c r="D7" i="6"/>
</calcChain>
</file>

<file path=xl/comments1.xml><?xml version="1.0" encoding="utf-8"?>
<comments xmlns="http://schemas.openxmlformats.org/spreadsheetml/2006/main">
  <authors>
    <author>S00372</author>
  </authors>
  <commentList>
    <comment ref="N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黄色のセルは、実際の数字はXで不明だが、棒グラフに表すために、ひとまず数字は入力。</t>
        </r>
      </text>
    </comment>
  </commentList>
</comments>
</file>

<file path=xl/sharedStrings.xml><?xml version="1.0" encoding="utf-8"?>
<sst xmlns="http://schemas.openxmlformats.org/spreadsheetml/2006/main" count="1676" uniqueCount="576">
  <si>
    <t>－　</t>
  </si>
  <si>
    <t>専業農家</t>
    <rPh sb="0" eb="2">
      <t>センギョウ</t>
    </rPh>
    <rPh sb="2" eb="4">
      <t>ノウカ</t>
    </rPh>
    <phoneticPr fontId="2"/>
  </si>
  <si>
    <t>第1種農家</t>
    <rPh sb="0" eb="1">
      <t>ダイ</t>
    </rPh>
    <rPh sb="2" eb="3">
      <t>シュ</t>
    </rPh>
    <rPh sb="3" eb="5">
      <t>ノウカ</t>
    </rPh>
    <phoneticPr fontId="2"/>
  </si>
  <si>
    <t>第2種農家</t>
    <rPh sb="0" eb="1">
      <t>ダイ</t>
    </rPh>
    <phoneticPr fontId="2"/>
  </si>
  <si>
    <t>総　　　数</t>
    <rPh sb="0" eb="5">
      <t>ソウスウ</t>
    </rPh>
    <phoneticPr fontId="2"/>
  </si>
  <si>
    <t>兼　　　業　　　農　　　家</t>
    <rPh sb="0" eb="5">
      <t>ケンギョウ</t>
    </rPh>
    <rPh sb="8" eb="13">
      <t>ノウカ</t>
    </rPh>
    <phoneticPr fontId="2"/>
  </si>
  <si>
    <t>与那覇</t>
    <rPh sb="0" eb="3">
      <t>ヨナハ</t>
    </rPh>
    <phoneticPr fontId="2"/>
  </si>
  <si>
    <t>宮城</t>
    <rPh sb="0" eb="2">
      <t>ミヤギ</t>
    </rPh>
    <phoneticPr fontId="2"/>
  </si>
  <si>
    <t>大名</t>
    <rPh sb="0" eb="1">
      <t>オオ</t>
    </rPh>
    <rPh sb="1" eb="2">
      <t>ナ</t>
    </rPh>
    <phoneticPr fontId="2"/>
  </si>
  <si>
    <t>新川</t>
    <rPh sb="0" eb="2">
      <t>アラカワ</t>
    </rPh>
    <phoneticPr fontId="2"/>
  </si>
  <si>
    <t>宮平</t>
    <rPh sb="0" eb="2">
      <t>ミヤヒラ</t>
    </rPh>
    <phoneticPr fontId="2"/>
  </si>
  <si>
    <t>兼城</t>
    <rPh sb="0" eb="2">
      <t>カネグスク</t>
    </rPh>
    <phoneticPr fontId="2"/>
  </si>
  <si>
    <t>本部</t>
    <rPh sb="0" eb="2">
      <t>モトブ</t>
    </rPh>
    <phoneticPr fontId="2"/>
  </si>
  <si>
    <t>照屋</t>
    <rPh sb="0" eb="2">
      <t>テルヤ</t>
    </rPh>
    <phoneticPr fontId="2"/>
  </si>
  <si>
    <t>津嘉山</t>
    <rPh sb="0" eb="3">
      <t>ツカザン</t>
    </rPh>
    <phoneticPr fontId="2"/>
  </si>
  <si>
    <t>山川</t>
    <rPh sb="0" eb="2">
      <t>ヤマカワ</t>
    </rPh>
    <phoneticPr fontId="2"/>
  </si>
  <si>
    <t>神里</t>
    <rPh sb="0" eb="2">
      <t>カミサト</t>
    </rPh>
    <phoneticPr fontId="2"/>
  </si>
  <si>
    <t>喜屋武</t>
    <rPh sb="0" eb="3">
      <t>キャン</t>
    </rPh>
    <phoneticPr fontId="2"/>
  </si>
  <si>
    <t>１９８０年</t>
    <rPh sb="4" eb="5">
      <t>ネン</t>
    </rPh>
    <phoneticPr fontId="2"/>
  </si>
  <si>
    <t>１９８５年</t>
    <rPh sb="4" eb="5">
      <t>ネン</t>
    </rPh>
    <phoneticPr fontId="2"/>
  </si>
  <si>
    <t>１９９０年</t>
    <rPh sb="4" eb="5">
      <t>ネン</t>
    </rPh>
    <phoneticPr fontId="2"/>
  </si>
  <si>
    <t>１９９５年</t>
    <rPh sb="4" eb="5">
      <t>ネン</t>
    </rPh>
    <phoneticPr fontId="2"/>
  </si>
  <si>
    <t>与那覇</t>
    <rPh sb="0" eb="3">
      <t>ヨナハ</t>
    </rPh>
    <phoneticPr fontId="2"/>
  </si>
  <si>
    <t>宮城</t>
    <rPh sb="0" eb="2">
      <t>ミヤギ</t>
    </rPh>
    <phoneticPr fontId="2"/>
  </si>
  <si>
    <t>大名</t>
    <rPh sb="0" eb="1">
      <t>オオ</t>
    </rPh>
    <rPh sb="1" eb="2">
      <t>ナ</t>
    </rPh>
    <phoneticPr fontId="2"/>
  </si>
  <si>
    <t>兼城</t>
    <rPh sb="0" eb="2">
      <t>カネグスク</t>
    </rPh>
    <phoneticPr fontId="2"/>
  </si>
  <si>
    <t>本部</t>
    <rPh sb="0" eb="2">
      <t>モトブ</t>
    </rPh>
    <phoneticPr fontId="2"/>
  </si>
  <si>
    <t>喜屋武</t>
    <rPh sb="0" eb="3">
      <t>キャン</t>
    </rPh>
    <phoneticPr fontId="2"/>
  </si>
  <si>
    <t>照屋</t>
    <rPh sb="0" eb="2">
      <t>テルヤ</t>
    </rPh>
    <phoneticPr fontId="2"/>
  </si>
  <si>
    <t>津嘉山</t>
    <rPh sb="0" eb="3">
      <t>ツカザン</t>
    </rPh>
    <phoneticPr fontId="2"/>
  </si>
  <si>
    <t>山川</t>
    <rPh sb="0" eb="2">
      <t>ヤマカワ</t>
    </rPh>
    <phoneticPr fontId="2"/>
  </si>
  <si>
    <t>神里</t>
    <rPh sb="0" eb="2">
      <t>カミサト</t>
    </rPh>
    <phoneticPr fontId="2"/>
  </si>
  <si>
    <t>田</t>
    <rPh sb="0" eb="1">
      <t>タ</t>
    </rPh>
    <phoneticPr fontId="2"/>
  </si>
  <si>
    <t>農家数</t>
    <rPh sb="0" eb="2">
      <t>ノウカ</t>
    </rPh>
    <rPh sb="2" eb="3">
      <t>スウ</t>
    </rPh>
    <phoneticPr fontId="2"/>
  </si>
  <si>
    <t>畑</t>
    <rPh sb="0" eb="1">
      <t>ハタケ</t>
    </rPh>
    <phoneticPr fontId="2"/>
  </si>
  <si>
    <t>経 営 耕 地</t>
    <rPh sb="0" eb="3">
      <t>ケイエイ</t>
    </rPh>
    <rPh sb="4" eb="7">
      <t>コウチ</t>
    </rPh>
    <phoneticPr fontId="2"/>
  </si>
  <si>
    <t>総   面   積</t>
    <phoneticPr fontId="2"/>
  </si>
  <si>
    <t>樹　園　地</t>
    <rPh sb="0" eb="1">
      <t>ジュ</t>
    </rPh>
    <rPh sb="2" eb="3">
      <t>エン</t>
    </rPh>
    <rPh sb="4" eb="5">
      <t>チ</t>
    </rPh>
    <phoneticPr fontId="2"/>
  </si>
  <si>
    <t>面　積</t>
    <rPh sb="0" eb="3">
      <t>メンセキ</t>
    </rPh>
    <phoneticPr fontId="2"/>
  </si>
  <si>
    <t>年　　　次</t>
    <rPh sb="0" eb="5">
      <t>ネンジ</t>
    </rPh>
    <phoneticPr fontId="2"/>
  </si>
  <si>
    <t>字　　　別</t>
    <phoneticPr fontId="2"/>
  </si>
  <si>
    <t>年　　　次</t>
    <rPh sb="0" eb="5">
      <t>ネンジ</t>
    </rPh>
    <phoneticPr fontId="2"/>
  </si>
  <si>
    <t>兼城</t>
    <rPh sb="0" eb="2">
      <t>カネグスク</t>
    </rPh>
    <phoneticPr fontId="2"/>
  </si>
  <si>
    <t>男</t>
    <rPh sb="0" eb="1">
      <t>オトコ</t>
    </rPh>
    <phoneticPr fontId="2"/>
  </si>
  <si>
    <t>総　数</t>
    <rPh sb="0" eb="3">
      <t>ソウスウ</t>
    </rPh>
    <phoneticPr fontId="2"/>
  </si>
  <si>
    <t>0～14歳</t>
    <rPh sb="4" eb="5">
      <t>サイ</t>
    </rPh>
    <phoneticPr fontId="2"/>
  </si>
  <si>
    <t>15～29</t>
    <phoneticPr fontId="2"/>
  </si>
  <si>
    <t>30～59</t>
    <phoneticPr fontId="2"/>
  </si>
  <si>
    <t>60歳以上</t>
    <rPh sb="2" eb="3">
      <t>サイ</t>
    </rPh>
    <rPh sb="3" eb="5">
      <t>イジョウ</t>
    </rPh>
    <phoneticPr fontId="2"/>
  </si>
  <si>
    <t>女</t>
    <rPh sb="0" eb="1">
      <t>オンナ</t>
    </rPh>
    <phoneticPr fontId="2"/>
  </si>
  <si>
    <t>計</t>
  </si>
  <si>
    <t>計</t>
    <rPh sb="0" eb="1">
      <t>ケイ</t>
    </rPh>
    <phoneticPr fontId="2"/>
  </si>
  <si>
    <t>～</t>
  </si>
  <si>
    <t>15万円未　満</t>
    <rPh sb="2" eb="3">
      <t>マン</t>
    </rPh>
    <rPh sb="3" eb="4">
      <t>エン</t>
    </rPh>
    <rPh sb="4" eb="7">
      <t>ミマン</t>
    </rPh>
    <phoneticPr fontId="2"/>
  </si>
  <si>
    <t>1,500　万円　以上</t>
    <rPh sb="6" eb="8">
      <t>マンエン</t>
    </rPh>
    <rPh sb="9" eb="11">
      <t>イジョウ</t>
    </rPh>
    <phoneticPr fontId="2"/>
  </si>
  <si>
    <t>区分</t>
    <rPh sb="0" eb="2">
      <t>クブン</t>
    </rPh>
    <phoneticPr fontId="2"/>
  </si>
  <si>
    <t>年次字別</t>
    <phoneticPr fontId="2"/>
  </si>
  <si>
    <t>販売　 なし</t>
    <rPh sb="0" eb="2">
      <t>ハンバイ</t>
    </rPh>
    <phoneticPr fontId="2"/>
  </si>
  <si>
    <t>工芸農作物</t>
    <rPh sb="0" eb="2">
      <t>コウゲイ</t>
    </rPh>
    <rPh sb="2" eb="5">
      <t>ノウサクブツ</t>
    </rPh>
    <phoneticPr fontId="2"/>
  </si>
  <si>
    <t>総　　数</t>
    <rPh sb="0" eb="4">
      <t>ソウスウ</t>
    </rPh>
    <phoneticPr fontId="2"/>
  </si>
  <si>
    <t>（１）　専業兼業別農家数</t>
    <rPh sb="4" eb="6">
      <t>センギョウ</t>
    </rPh>
    <rPh sb="6" eb="8">
      <t>ケンギョウ</t>
    </rPh>
    <rPh sb="8" eb="9">
      <t>ベツ</t>
    </rPh>
    <rPh sb="9" eb="11">
      <t>ノウカ</t>
    </rPh>
    <rPh sb="11" eb="12">
      <t>スウ</t>
    </rPh>
    <phoneticPr fontId="2"/>
  </si>
  <si>
    <t>（４）　農産物販売金額規模別農家数</t>
    <rPh sb="4" eb="7">
      <t>ノウサンブツ</t>
    </rPh>
    <rPh sb="7" eb="9">
      <t>ハンバイ</t>
    </rPh>
    <rPh sb="9" eb="11">
      <t>キンガク</t>
    </rPh>
    <rPh sb="11" eb="14">
      <t>キボベツ</t>
    </rPh>
    <rPh sb="14" eb="16">
      <t>ノウカ</t>
    </rPh>
    <rPh sb="16" eb="17">
      <t>スウ</t>
    </rPh>
    <phoneticPr fontId="2"/>
  </si>
  <si>
    <t>1995年</t>
  </si>
  <si>
    <t>1990年</t>
  </si>
  <si>
    <t>1985年</t>
  </si>
  <si>
    <t>60歳以上</t>
    <rPh sb="2" eb="3">
      <t>サイ</t>
    </rPh>
    <rPh sb="3" eb="5">
      <t>イジョウ</t>
    </rPh>
    <phoneticPr fontId="2"/>
  </si>
  <si>
    <t>町名</t>
    <rPh sb="0" eb="2">
      <t>チョウメイ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</si>
  <si>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</si>
  <si>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</si>
  <si>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与那覇</t>
    <rPh sb="0" eb="3">
      <t>ヨナハ</t>
    </rPh>
    <phoneticPr fontId="2"/>
  </si>
  <si>
    <t>宮城</t>
    <rPh sb="0" eb="2">
      <t>ミヤギ</t>
    </rPh>
    <phoneticPr fontId="2"/>
  </si>
  <si>
    <t>兼城</t>
    <rPh sb="0" eb="2">
      <t>カネグスク</t>
    </rPh>
    <phoneticPr fontId="2"/>
  </si>
  <si>
    <t>0～14歳</t>
    <rPh sb="4" eb="5">
      <t>サイ</t>
    </rPh>
    <phoneticPr fontId="2"/>
  </si>
  <si>
    <t>1980年</t>
    <rPh sb="4" eb="5">
      <t>ネン</t>
    </rPh>
    <phoneticPr fontId="2"/>
  </si>
  <si>
    <t>計</t>
    <rPh sb="0" eb="1">
      <t>ケイ</t>
    </rPh>
    <phoneticPr fontId="2"/>
  </si>
  <si>
    <t>（５）　経営耕地の種類別農家数及び面積</t>
    <rPh sb="4" eb="6">
      <t>ケイエイ</t>
    </rPh>
    <rPh sb="6" eb="8">
      <t>コウチ</t>
    </rPh>
    <rPh sb="9" eb="12">
      <t>シュルイベツ</t>
    </rPh>
    <rPh sb="12" eb="14">
      <t>ノウカ</t>
    </rPh>
    <rPh sb="14" eb="15">
      <t>スウ</t>
    </rPh>
    <rPh sb="15" eb="16">
      <t>オヨ</t>
    </rPh>
    <rPh sb="17" eb="19">
      <t>メンセキ</t>
    </rPh>
    <phoneticPr fontId="2"/>
  </si>
  <si>
    <t>１９９５年</t>
    <rPh sb="4" eb="5">
      <t>ネン</t>
    </rPh>
    <phoneticPr fontId="2"/>
  </si>
  <si>
    <t>２０００年</t>
    <rPh sb="4" eb="5">
      <t>ネン</t>
    </rPh>
    <phoneticPr fontId="2"/>
  </si>
  <si>
    <t>－</t>
    <phoneticPr fontId="2"/>
  </si>
  <si>
    <t>2000年</t>
    <phoneticPr fontId="2"/>
  </si>
  <si>
    <t>2005年</t>
    <rPh sb="4" eb="5">
      <t>ネン</t>
    </rPh>
    <phoneticPr fontId="2"/>
  </si>
  <si>
    <t>1995年</t>
    <phoneticPr fontId="2"/>
  </si>
  <si>
    <t>2005年</t>
    <phoneticPr fontId="2"/>
  </si>
  <si>
    <t>16～17年</t>
    <phoneticPr fontId="7"/>
  </si>
  <si>
    <t>２００５年</t>
    <rPh sb="4" eb="5">
      <t>ネン</t>
    </rPh>
    <phoneticPr fontId="2"/>
  </si>
  <si>
    <t>－</t>
  </si>
  <si>
    <t>５０万円未満</t>
    <rPh sb="2" eb="3">
      <t>マン</t>
    </rPh>
    <rPh sb="3" eb="4">
      <t>エン</t>
    </rPh>
    <rPh sb="4" eb="6">
      <t>ミマン</t>
    </rPh>
    <phoneticPr fontId="2"/>
  </si>
  <si>
    <t xml:space="preserve">    年次別</t>
    <phoneticPr fontId="2"/>
  </si>
  <si>
    <t>2010年</t>
    <rPh sb="4" eb="5">
      <t>ネン</t>
    </rPh>
    <phoneticPr fontId="2"/>
  </si>
  <si>
    <t>20～21年</t>
    <rPh sb="5" eb="6">
      <t>ネン</t>
    </rPh>
    <phoneticPr fontId="7"/>
  </si>
  <si>
    <t>19～20年</t>
    <phoneticPr fontId="7"/>
  </si>
  <si>
    <t>18～19年</t>
    <phoneticPr fontId="7"/>
  </si>
  <si>
    <t>17～18年</t>
    <phoneticPr fontId="7"/>
  </si>
  <si>
    <t>15～16年</t>
    <phoneticPr fontId="7"/>
  </si>
  <si>
    <t>２０１０年</t>
    <rPh sb="4" eb="5">
      <t>ネン</t>
    </rPh>
    <phoneticPr fontId="2"/>
  </si>
  <si>
    <t>X</t>
    <phoneticPr fontId="2"/>
  </si>
  <si>
    <t>-</t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</si>
  <si>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</si>
  <si>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</si>
  <si>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</si>
  <si>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</si>
  <si>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</si>
  <si>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</si>
  <si>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</si>
  <si>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</si>
  <si>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－</t>
    <phoneticPr fontId="2"/>
  </si>
  <si>
    <t xml:space="preserve">21年 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</si>
  <si>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</si>
  <si>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</si>
  <si>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21～22年</t>
    <rPh sb="5" eb="6">
      <t>ネン</t>
    </rPh>
    <phoneticPr fontId="2"/>
  </si>
  <si>
    <t>22～23年</t>
    <rPh sb="5" eb="6">
      <t>ネン</t>
    </rPh>
    <phoneticPr fontId="2"/>
  </si>
  <si>
    <t>23～24年</t>
    <rPh sb="5" eb="6">
      <t>ネン</t>
    </rPh>
    <phoneticPr fontId="2"/>
  </si>
  <si>
    <t>南風原町</t>
    <rPh sb="0" eb="4">
      <t>ハエバルチョウ</t>
    </rPh>
    <phoneticPr fontId="2"/>
  </si>
  <si>
    <t>那覇市</t>
    <rPh sb="0" eb="3">
      <t>ナハシ</t>
    </rPh>
    <phoneticPr fontId="2"/>
  </si>
  <si>
    <t>糸満市</t>
    <rPh sb="0" eb="3">
      <t>イトマンシ</t>
    </rPh>
    <phoneticPr fontId="2"/>
  </si>
  <si>
    <t>豊見城市</t>
    <rPh sb="0" eb="4">
      <t>トミグスクシ</t>
    </rPh>
    <phoneticPr fontId="2"/>
  </si>
  <si>
    <t>南城市</t>
    <rPh sb="0" eb="3">
      <t>ナンジョウシ</t>
    </rPh>
    <phoneticPr fontId="2"/>
  </si>
  <si>
    <t>西原町</t>
    <rPh sb="0" eb="3">
      <t>ニシハラチョウ</t>
    </rPh>
    <phoneticPr fontId="2"/>
  </si>
  <si>
    <t>与那原町</t>
    <rPh sb="0" eb="4">
      <t>ヨナバルチョウ</t>
    </rPh>
    <phoneticPr fontId="2"/>
  </si>
  <si>
    <t>八重瀬町</t>
    <rPh sb="0" eb="4">
      <t>ヤエセチョウ</t>
    </rPh>
    <phoneticPr fontId="2"/>
  </si>
  <si>
    <t>経営耕地なし</t>
    <rPh sb="0" eb="2">
      <t>ケイエイ</t>
    </rPh>
    <rPh sb="2" eb="4">
      <t>コウチ</t>
    </rPh>
    <phoneticPr fontId="2"/>
  </si>
  <si>
    <t>0.3ha未満</t>
    <rPh sb="5" eb="7">
      <t>ミマン</t>
    </rPh>
    <phoneticPr fontId="2"/>
  </si>
  <si>
    <t>0.3～0.5</t>
    <phoneticPr fontId="2"/>
  </si>
  <si>
    <t>0.5～1.0</t>
    <phoneticPr fontId="2"/>
  </si>
  <si>
    <t>1.0～1.5</t>
    <phoneticPr fontId="2"/>
  </si>
  <si>
    <t>1.5～2.0</t>
    <phoneticPr fontId="2"/>
  </si>
  <si>
    <t>2.0～3.0</t>
    <phoneticPr fontId="2"/>
  </si>
  <si>
    <t>3.0ha以上</t>
    <rPh sb="5" eb="7">
      <t>イジョウ</t>
    </rPh>
    <phoneticPr fontId="2"/>
  </si>
  <si>
    <t>（２）　年齢別（４区分）農家世帯員数</t>
    <rPh sb="4" eb="7">
      <t>ネンレイベツ</t>
    </rPh>
    <rPh sb="9" eb="11">
      <t>クブン</t>
    </rPh>
    <rPh sb="12" eb="14">
      <t>ノウカ</t>
    </rPh>
    <rPh sb="14" eb="16">
      <t>セタイ</t>
    </rPh>
    <rPh sb="16" eb="18">
      <t>インスウ</t>
    </rPh>
    <phoneticPr fontId="2"/>
  </si>
  <si>
    <t>販売なし</t>
    <rPh sb="0" eb="2">
      <t>ハンバイ</t>
    </rPh>
    <phoneticPr fontId="2"/>
  </si>
  <si>
    <t>計</t>
    <rPh sb="0" eb="1">
      <t>ケイ</t>
    </rPh>
    <phoneticPr fontId="2"/>
  </si>
  <si>
    <t>大名</t>
    <rPh sb="0" eb="2">
      <t>オオナ</t>
    </rPh>
    <phoneticPr fontId="2"/>
  </si>
  <si>
    <t>神里</t>
    <rPh sb="0" eb="2">
      <t>カミザト</t>
    </rPh>
    <phoneticPr fontId="2"/>
  </si>
  <si>
    <t>作付（栽培）面積</t>
    <rPh sb="0" eb="2">
      <t>サクツ</t>
    </rPh>
    <rPh sb="3" eb="5">
      <t>サイバイ</t>
    </rPh>
    <rPh sb="6" eb="8">
      <t>メンセキ</t>
    </rPh>
    <phoneticPr fontId="2"/>
  </si>
  <si>
    <t>施設</t>
    <rPh sb="0" eb="2">
      <t>シセツ</t>
    </rPh>
    <phoneticPr fontId="2"/>
  </si>
  <si>
    <t>稲</t>
    <rPh sb="0" eb="1">
      <t>イネ</t>
    </rPh>
    <phoneticPr fontId="2"/>
  </si>
  <si>
    <t>麦類</t>
    <rPh sb="0" eb="2">
      <t>ムギルイ</t>
    </rPh>
    <phoneticPr fontId="2"/>
  </si>
  <si>
    <t>雑穀</t>
    <rPh sb="0" eb="2">
      <t>ザッコク</t>
    </rPh>
    <phoneticPr fontId="2"/>
  </si>
  <si>
    <t>いも類</t>
    <rPh sb="2" eb="3">
      <t>ルイ</t>
    </rPh>
    <phoneticPr fontId="2"/>
  </si>
  <si>
    <t>豆類</t>
    <rPh sb="0" eb="2">
      <t>マメルイ</t>
    </rPh>
    <phoneticPr fontId="2"/>
  </si>
  <si>
    <t>野菜類</t>
    <rPh sb="0" eb="3">
      <t>ヤサイルイ</t>
    </rPh>
    <phoneticPr fontId="2"/>
  </si>
  <si>
    <t>花き類・花木</t>
    <rPh sb="0" eb="1">
      <t>ハナ</t>
    </rPh>
    <rPh sb="2" eb="3">
      <t>ルイ</t>
    </rPh>
    <rPh sb="4" eb="5">
      <t>ハナ</t>
    </rPh>
    <rPh sb="5" eb="6">
      <t>キ</t>
    </rPh>
    <phoneticPr fontId="2"/>
  </si>
  <si>
    <t>その他作物</t>
    <rPh sb="2" eb="3">
      <t>タ</t>
    </rPh>
    <rPh sb="3" eb="5">
      <t>サクモツ</t>
    </rPh>
    <phoneticPr fontId="2"/>
  </si>
  <si>
    <t>その他　作物</t>
    <rPh sb="2" eb="3">
      <t>タ</t>
    </rPh>
    <rPh sb="4" eb="6">
      <t>サクモツ</t>
    </rPh>
    <phoneticPr fontId="2"/>
  </si>
  <si>
    <t>露地</t>
    <phoneticPr fontId="2"/>
  </si>
  <si>
    <t>各字</t>
    <rPh sb="0" eb="1">
      <t>カク</t>
    </rPh>
    <rPh sb="1" eb="2">
      <t>アザ</t>
    </rPh>
    <phoneticPr fontId="2"/>
  </si>
  <si>
    <t>（６）　販売目的で作付（栽培）した作物の種類別作付（栽培）面積</t>
    <rPh sb="4" eb="6">
      <t>ハンバイ</t>
    </rPh>
    <rPh sb="6" eb="8">
      <t>モクテキ</t>
    </rPh>
    <rPh sb="9" eb="11">
      <t>サクツ</t>
    </rPh>
    <rPh sb="12" eb="14">
      <t>サイバイ</t>
    </rPh>
    <rPh sb="17" eb="19">
      <t>サクモツ</t>
    </rPh>
    <rPh sb="20" eb="22">
      <t>シュルイ</t>
    </rPh>
    <rPh sb="22" eb="23">
      <t>ベツ</t>
    </rPh>
    <rPh sb="23" eb="25">
      <t>サクツ</t>
    </rPh>
    <rPh sb="26" eb="28">
      <t>サイバイ</t>
    </rPh>
    <rPh sb="29" eb="31">
      <t>メンセキ</t>
    </rPh>
    <phoneticPr fontId="2"/>
  </si>
  <si>
    <t>市町村別</t>
    <rPh sb="0" eb="3">
      <t>シチョウソン</t>
    </rPh>
    <phoneticPr fontId="2"/>
  </si>
  <si>
    <t>24～25年</t>
    <rPh sb="5" eb="6">
      <t>ネン</t>
    </rPh>
    <phoneticPr fontId="2"/>
  </si>
  <si>
    <t>25～26年</t>
    <rPh sb="5" eb="6">
      <t>ネン</t>
    </rPh>
    <phoneticPr fontId="2"/>
  </si>
  <si>
    <t>26～27年</t>
    <rPh sb="5" eb="6">
      <t>ネン</t>
    </rPh>
    <phoneticPr fontId="2"/>
  </si>
  <si>
    <t xml:space="preserve">24年 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</si>
  <si>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</si>
  <si>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</si>
  <si>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30.0ha以上</t>
    <rPh sb="6" eb="8">
      <t>イジョウ</t>
    </rPh>
    <phoneticPr fontId="2"/>
  </si>
  <si>
    <t>10.0～30.0</t>
  </si>
  <si>
    <t>5.0～10.0</t>
  </si>
  <si>
    <t>3.0～5.0</t>
  </si>
  <si>
    <t>2.0～3.0</t>
  </si>
  <si>
    <t>1.5～2.0</t>
  </si>
  <si>
    <t>1.0～1.5</t>
  </si>
  <si>
    <t>0.5～1.0</t>
  </si>
  <si>
    <t>0.3～0.5</t>
  </si>
  <si>
    <t>0.3ｈａ未満</t>
    <rPh sb="5" eb="7">
      <t>ミマン</t>
    </rPh>
    <phoneticPr fontId="2"/>
  </si>
  <si>
    <t>10.0～30.0</t>
    <phoneticPr fontId="2"/>
  </si>
  <si>
    <t>5.0～10.0</t>
    <phoneticPr fontId="2"/>
  </si>
  <si>
    <t>3.0～5.0</t>
    <phoneticPr fontId="2"/>
  </si>
  <si>
    <t>2.0～3.0</t>
    <phoneticPr fontId="2"/>
  </si>
  <si>
    <t>1.0～1.5</t>
    <phoneticPr fontId="2"/>
  </si>
  <si>
    <t>0.5～1.0</t>
    <phoneticPr fontId="2"/>
  </si>
  <si>
    <t>経営耕地　　なし</t>
    <rPh sb="0" eb="2">
      <t>ケイエイ</t>
    </rPh>
    <rPh sb="2" eb="4">
      <t>コウチ</t>
    </rPh>
    <phoneticPr fontId="2"/>
  </si>
  <si>
    <t>（単位：戸）</t>
    <rPh sb="1" eb="3">
      <t>タンイ</t>
    </rPh>
    <rPh sb="4" eb="5">
      <t>コ</t>
    </rPh>
    <phoneticPr fontId="2"/>
  </si>
  <si>
    <r>
      <t>複合経営　　　　　　　　　</t>
    </r>
    <r>
      <rPr>
        <sz val="10"/>
        <rFont val="ＭＳ Ｐ明朝"/>
        <family val="1"/>
        <charset val="128"/>
      </rPr>
      <t>（主位部門が　　　　　　　　　80％未満の経営体）</t>
    </r>
    <rPh sb="0" eb="2">
      <t>フクゴウ</t>
    </rPh>
    <rPh sb="2" eb="4">
      <t>ケイエイ</t>
    </rPh>
    <rPh sb="14" eb="16">
      <t>シュイ</t>
    </rPh>
    <rPh sb="16" eb="18">
      <t>ブモン</t>
    </rPh>
    <rPh sb="31" eb="33">
      <t>ミマン</t>
    </rPh>
    <rPh sb="34" eb="36">
      <t>ケイエイ</t>
    </rPh>
    <rPh sb="36" eb="37">
      <t>タイ</t>
    </rPh>
    <phoneticPr fontId="2"/>
  </si>
  <si>
    <t>－</t>
    <phoneticPr fontId="2"/>
  </si>
  <si>
    <t>その他畜産</t>
    <rPh sb="2" eb="3">
      <t>タ</t>
    </rPh>
    <rPh sb="3" eb="5">
      <t>チクサン</t>
    </rPh>
    <phoneticPr fontId="2"/>
  </si>
  <si>
    <t>養鶏</t>
    <rPh sb="0" eb="2">
      <t>ヨウケイ</t>
    </rPh>
    <phoneticPr fontId="2"/>
  </si>
  <si>
    <t>養豚</t>
    <rPh sb="0" eb="2">
      <t>ヨウトン</t>
    </rPh>
    <phoneticPr fontId="2"/>
  </si>
  <si>
    <t>肉用牛</t>
    <rPh sb="0" eb="2">
      <t>ニクヨウ</t>
    </rPh>
    <rPh sb="2" eb="3">
      <t>ギュウ</t>
    </rPh>
    <phoneticPr fontId="2"/>
  </si>
  <si>
    <t>酪農</t>
    <rPh sb="0" eb="2">
      <t>ラクノウ</t>
    </rPh>
    <phoneticPr fontId="2"/>
  </si>
  <si>
    <t>花き・花木</t>
    <rPh sb="0" eb="1">
      <t>ハナ</t>
    </rPh>
    <rPh sb="3" eb="5">
      <t>ハナキ</t>
    </rPh>
    <phoneticPr fontId="2"/>
  </si>
  <si>
    <t>果樹類</t>
    <rPh sb="0" eb="3">
      <t>カジュルイ</t>
    </rPh>
    <phoneticPr fontId="2"/>
  </si>
  <si>
    <t>施設野菜</t>
    <rPh sb="0" eb="2">
      <t>シセツ</t>
    </rPh>
    <rPh sb="2" eb="4">
      <t>ヤサイ</t>
    </rPh>
    <phoneticPr fontId="2"/>
  </si>
  <si>
    <t>露地野菜</t>
    <rPh sb="0" eb="2">
      <t>ロジ</t>
    </rPh>
    <rPh sb="2" eb="4">
      <t>ヤサイ</t>
    </rPh>
    <phoneticPr fontId="2"/>
  </si>
  <si>
    <t>雑穀・いも類・豆類</t>
    <rPh sb="0" eb="2">
      <t>ザッコク</t>
    </rPh>
    <rPh sb="5" eb="6">
      <t>ルイ</t>
    </rPh>
    <rPh sb="7" eb="9">
      <t>マメルイ</t>
    </rPh>
    <phoneticPr fontId="2"/>
  </si>
  <si>
    <t>稲作</t>
    <rPh sb="0" eb="2">
      <t>イナサク</t>
    </rPh>
    <phoneticPr fontId="2"/>
  </si>
  <si>
    <t>単 一 経 営 （主位部門が80％以上の経営体）</t>
    <rPh sb="9" eb="11">
      <t>シュイ</t>
    </rPh>
    <rPh sb="11" eb="13">
      <t>ブモン</t>
    </rPh>
    <rPh sb="17" eb="19">
      <t>イジョウ</t>
    </rPh>
    <rPh sb="20" eb="22">
      <t>ケイエイ</t>
    </rPh>
    <rPh sb="22" eb="23">
      <t>タイ</t>
    </rPh>
    <phoneticPr fontId="2"/>
  </si>
  <si>
    <t>販売のあった経営体数</t>
    <rPh sb="0" eb="2">
      <t>ハンバイ</t>
    </rPh>
    <rPh sb="6" eb="8">
      <t>ケイエイ</t>
    </rPh>
    <rPh sb="8" eb="10">
      <t>タイスウ</t>
    </rPh>
    <phoneticPr fontId="2"/>
  </si>
  <si>
    <t>※２００５年農林業センサスでの統計なし。</t>
    <rPh sb="5" eb="6">
      <t>ネン</t>
    </rPh>
    <rPh sb="6" eb="9">
      <t>ノウリンギョウ</t>
    </rPh>
    <rPh sb="15" eb="17">
      <t>トウケイ</t>
    </rPh>
    <phoneticPr fontId="2"/>
  </si>
  <si>
    <t>その他</t>
    <rPh sb="2" eb="3">
      <t>タ</t>
    </rPh>
    <phoneticPr fontId="2"/>
  </si>
  <si>
    <t>-</t>
    <phoneticPr fontId="2"/>
  </si>
  <si>
    <t>インターネットによる販売</t>
    <rPh sb="10" eb="12">
      <t>ハンバイ</t>
    </rPh>
    <phoneticPr fontId="2"/>
  </si>
  <si>
    <t>消費者に　　　　　　直接販売</t>
    <rPh sb="0" eb="3">
      <t>ショウヒシャ</t>
    </rPh>
    <rPh sb="10" eb="12">
      <t>チョクセツ</t>
    </rPh>
    <rPh sb="12" eb="14">
      <t>ハンバイ</t>
    </rPh>
    <phoneticPr fontId="2"/>
  </si>
  <si>
    <t>食品製造業・　　　外食産業</t>
    <rPh sb="0" eb="2">
      <t>ショクヒン</t>
    </rPh>
    <rPh sb="2" eb="5">
      <t>セイゾウギョウ</t>
    </rPh>
    <rPh sb="9" eb="11">
      <t>ガイショク</t>
    </rPh>
    <rPh sb="11" eb="13">
      <t>サンギョウ</t>
    </rPh>
    <phoneticPr fontId="2"/>
  </si>
  <si>
    <t>小売業者</t>
    <rPh sb="0" eb="2">
      <t>コウ</t>
    </rPh>
    <rPh sb="2" eb="4">
      <t>ギョウシャ</t>
    </rPh>
    <phoneticPr fontId="2"/>
  </si>
  <si>
    <t>卸売り市場</t>
    <rPh sb="0" eb="2">
      <t>オロシウ</t>
    </rPh>
    <rPh sb="3" eb="5">
      <t>イチバ</t>
    </rPh>
    <phoneticPr fontId="2"/>
  </si>
  <si>
    <t>農協以外の　　　集出荷団体</t>
    <rPh sb="0" eb="2">
      <t>ノウキョウ</t>
    </rPh>
    <rPh sb="2" eb="4">
      <t>イガイ</t>
    </rPh>
    <rPh sb="8" eb="9">
      <t>シュウ</t>
    </rPh>
    <rPh sb="9" eb="11">
      <t>シュッカ</t>
    </rPh>
    <rPh sb="11" eb="13">
      <t>ダンタイ</t>
    </rPh>
    <phoneticPr fontId="2"/>
  </si>
  <si>
    <t>農協</t>
    <rPh sb="0" eb="2">
      <t>ノウキョウ</t>
    </rPh>
    <phoneticPr fontId="2"/>
  </si>
  <si>
    <t>農産物の出荷先別（※複数回答）</t>
    <rPh sb="0" eb="3">
      <t>ノウサンブツ</t>
    </rPh>
    <rPh sb="4" eb="6">
      <t>シュッカ</t>
    </rPh>
    <rPh sb="6" eb="7">
      <t>サキ</t>
    </rPh>
    <rPh sb="7" eb="8">
      <t>ベツ</t>
    </rPh>
    <rPh sb="10" eb="12">
      <t>フクスウ</t>
    </rPh>
    <rPh sb="12" eb="14">
      <t>カイトウ</t>
    </rPh>
    <phoneticPr fontId="2"/>
  </si>
  <si>
    <t>農産物の販売　　　　　のあった経営体</t>
    <rPh sb="0" eb="3">
      <t>ノウサンブツ</t>
    </rPh>
    <rPh sb="4" eb="6">
      <t>ハンバイ</t>
    </rPh>
    <rPh sb="15" eb="18">
      <t>ケイエイタイ</t>
    </rPh>
    <phoneticPr fontId="2"/>
  </si>
  <si>
    <t>農産物の販売なし</t>
    <rPh sb="0" eb="3">
      <t>ノウサンブツ</t>
    </rPh>
    <rPh sb="4" eb="6">
      <t>ハンバイ</t>
    </rPh>
    <phoneticPr fontId="2"/>
  </si>
  <si>
    <t>…</t>
    <phoneticPr fontId="2"/>
  </si>
  <si>
    <t>海藻類</t>
    <rPh sb="0" eb="2">
      <t>カイソウ</t>
    </rPh>
    <rPh sb="2" eb="3">
      <t>ルイ</t>
    </rPh>
    <phoneticPr fontId="2"/>
  </si>
  <si>
    <t>１）その他の水産動物類</t>
    <rPh sb="4" eb="5">
      <t>タ</t>
    </rPh>
    <rPh sb="6" eb="8">
      <t>スイサン</t>
    </rPh>
    <rPh sb="8" eb="10">
      <t>ドウブツ</t>
    </rPh>
    <rPh sb="10" eb="11">
      <t>ルイ</t>
    </rPh>
    <phoneticPr fontId="2"/>
  </si>
  <si>
    <t>海産ほ乳類</t>
    <rPh sb="0" eb="2">
      <t>カイサン</t>
    </rPh>
    <rPh sb="3" eb="5">
      <t>ニュウルイ</t>
    </rPh>
    <phoneticPr fontId="2"/>
  </si>
  <si>
    <t>うに類</t>
    <rPh sb="2" eb="3">
      <t>ルイ</t>
    </rPh>
    <phoneticPr fontId="2"/>
  </si>
  <si>
    <t>たこ類</t>
    <rPh sb="2" eb="3">
      <t>ルイ</t>
    </rPh>
    <phoneticPr fontId="2"/>
  </si>
  <si>
    <t>いか類</t>
    <rPh sb="2" eb="3">
      <t>ルイ</t>
    </rPh>
    <phoneticPr fontId="2"/>
  </si>
  <si>
    <t>貝類</t>
    <rPh sb="0" eb="1">
      <t>カイ</t>
    </rPh>
    <rPh sb="1" eb="2">
      <t>ルイ</t>
    </rPh>
    <phoneticPr fontId="2"/>
  </si>
  <si>
    <t>かに類</t>
    <rPh sb="2" eb="3">
      <t>ルイ</t>
    </rPh>
    <phoneticPr fontId="2"/>
  </si>
  <si>
    <t>えび類</t>
    <rPh sb="2" eb="3">
      <t>ルイ</t>
    </rPh>
    <phoneticPr fontId="2"/>
  </si>
  <si>
    <t>その他の魚類</t>
    <rPh sb="2" eb="3">
      <t>タ</t>
    </rPh>
    <rPh sb="4" eb="6">
      <t>ギョルイ</t>
    </rPh>
    <phoneticPr fontId="2"/>
  </si>
  <si>
    <t>さわら類</t>
    <rPh sb="3" eb="4">
      <t>ルイ</t>
    </rPh>
    <phoneticPr fontId="2"/>
  </si>
  <si>
    <t>たい類</t>
    <rPh sb="2" eb="3">
      <t>ルイ</t>
    </rPh>
    <phoneticPr fontId="2"/>
  </si>
  <si>
    <t>ぶり類</t>
    <rPh sb="2" eb="3">
      <t>ルイ</t>
    </rPh>
    <phoneticPr fontId="2"/>
  </si>
  <si>
    <t>むろあじ類</t>
    <rPh sb="4" eb="5">
      <t>ルイ</t>
    </rPh>
    <phoneticPr fontId="2"/>
  </si>
  <si>
    <t>さめ類</t>
    <rPh sb="2" eb="3">
      <t>ルイ</t>
    </rPh>
    <phoneticPr fontId="2"/>
  </si>
  <si>
    <t>かつお類</t>
    <rPh sb="3" eb="4">
      <t>ルイ</t>
    </rPh>
    <phoneticPr fontId="2"/>
  </si>
  <si>
    <t>かじき類</t>
    <rPh sb="3" eb="4">
      <t>ルイ</t>
    </rPh>
    <phoneticPr fontId="2"/>
  </si>
  <si>
    <t>まぐろ類</t>
    <rPh sb="3" eb="4">
      <t>ルイ</t>
    </rPh>
    <phoneticPr fontId="2"/>
  </si>
  <si>
    <t>合計</t>
    <rPh sb="0" eb="2">
      <t>ゴウケイ</t>
    </rPh>
    <phoneticPr fontId="2"/>
  </si>
  <si>
    <t>市町村名</t>
    <rPh sb="0" eb="1">
      <t>シ</t>
    </rPh>
    <rPh sb="1" eb="3">
      <t>チョウソン</t>
    </rPh>
    <rPh sb="3" eb="4">
      <t>メイ</t>
    </rPh>
    <phoneticPr fontId="2"/>
  </si>
  <si>
    <t>（単位：ｔ）</t>
    <phoneticPr fontId="2"/>
  </si>
  <si>
    <t>X</t>
    <phoneticPr fontId="2"/>
  </si>
  <si>
    <t>X</t>
  </si>
  <si>
    <t>豊見城市</t>
    <rPh sb="0" eb="3">
      <t>トミシロ</t>
    </rPh>
    <rPh sb="3" eb="4">
      <t>シ</t>
    </rPh>
    <phoneticPr fontId="2"/>
  </si>
  <si>
    <t>その他
の漁業</t>
    <rPh sb="2" eb="3">
      <t>タ</t>
    </rPh>
    <rPh sb="5" eb="7">
      <t>ギョギョウ</t>
    </rPh>
    <phoneticPr fontId="2"/>
  </si>
  <si>
    <t>採貝・
採藻</t>
    <rPh sb="0" eb="1">
      <t>サイ</t>
    </rPh>
    <rPh sb="1" eb="2">
      <t>カイ</t>
    </rPh>
    <rPh sb="4" eb="5">
      <t>サイ</t>
    </rPh>
    <rPh sb="5" eb="6">
      <t>モ</t>
    </rPh>
    <phoneticPr fontId="2"/>
  </si>
  <si>
    <t>その他
の釣</t>
    <rPh sb="2" eb="3">
      <t>タ</t>
    </rPh>
    <rPh sb="5" eb="6">
      <t>ツリ</t>
    </rPh>
    <phoneticPr fontId="2"/>
  </si>
  <si>
    <t>ひき縄
釣</t>
    <rPh sb="2" eb="3">
      <t>ナワ</t>
    </rPh>
    <rPh sb="4" eb="5">
      <t>ツリ</t>
    </rPh>
    <phoneticPr fontId="2"/>
  </si>
  <si>
    <t>沿岸
いか釣</t>
    <rPh sb="0" eb="2">
      <t>エンガン</t>
    </rPh>
    <rPh sb="5" eb="6">
      <t>ツリ</t>
    </rPh>
    <phoneticPr fontId="2"/>
  </si>
  <si>
    <t>近海
かつお１本釣</t>
    <rPh sb="0" eb="2">
      <t>キンカイ</t>
    </rPh>
    <rPh sb="7" eb="8">
      <t>ポン</t>
    </rPh>
    <rPh sb="8" eb="9">
      <t>ツリ</t>
    </rPh>
    <phoneticPr fontId="2"/>
  </si>
  <si>
    <t>その他の
はえ縄</t>
    <rPh sb="2" eb="3">
      <t>タ</t>
    </rPh>
    <rPh sb="7" eb="8">
      <t>ナワ</t>
    </rPh>
    <phoneticPr fontId="2"/>
  </si>
  <si>
    <t>沿岸
まぐろ
はえ縄</t>
    <rPh sb="0" eb="2">
      <t>エンガン</t>
    </rPh>
    <rPh sb="9" eb="10">
      <t>ナワ</t>
    </rPh>
    <phoneticPr fontId="2"/>
  </si>
  <si>
    <t>近海
まぐろ
はえ縄</t>
    <rPh sb="0" eb="2">
      <t>キンカイ</t>
    </rPh>
    <rPh sb="9" eb="10">
      <t>ナワ</t>
    </rPh>
    <phoneticPr fontId="2"/>
  </si>
  <si>
    <t>遠洋
まぐろ
はえ縄</t>
    <rPh sb="0" eb="2">
      <t>エンヨウ</t>
    </rPh>
    <rPh sb="9" eb="10">
      <t>ナワ</t>
    </rPh>
    <phoneticPr fontId="2"/>
  </si>
  <si>
    <t>その他
の
網漁業</t>
    <rPh sb="2" eb="3">
      <t>タ</t>
    </rPh>
    <rPh sb="6" eb="7">
      <t>アミ</t>
    </rPh>
    <rPh sb="7" eb="9">
      <t>ギョギョウ</t>
    </rPh>
    <phoneticPr fontId="2"/>
  </si>
  <si>
    <t>小型定
置網</t>
    <rPh sb="0" eb="2">
      <t>コガタ</t>
    </rPh>
    <phoneticPr fontId="2"/>
  </si>
  <si>
    <t>大型定
置網</t>
    <rPh sb="0" eb="2">
      <t>オオガタ</t>
    </rPh>
    <phoneticPr fontId="2"/>
  </si>
  <si>
    <t>その他
刺網</t>
    <rPh sb="2" eb="3">
      <t>タ</t>
    </rPh>
    <rPh sb="4" eb="5">
      <t>サ</t>
    </rPh>
    <rPh sb="5" eb="6">
      <t>アミ</t>
    </rPh>
    <phoneticPr fontId="2"/>
  </si>
  <si>
    <t>市町村名</t>
    <rPh sb="0" eb="3">
      <t>シチョウソン</t>
    </rPh>
    <rPh sb="3" eb="4">
      <t>メイ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</si>
  <si>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7"/>
  </si>
  <si>
    <t>合計</t>
    <rPh sb="0" eb="2">
      <t>ゴウケイ</t>
    </rPh>
    <phoneticPr fontId="7"/>
  </si>
  <si>
    <t>その他の果樹</t>
    <rPh sb="0" eb="3">
      <t>ソノタ</t>
    </rPh>
    <rPh sb="4" eb="6">
      <t>カジュ</t>
    </rPh>
    <phoneticPr fontId="7"/>
  </si>
  <si>
    <t>（ｔ）</t>
    <phoneticPr fontId="7"/>
  </si>
  <si>
    <t>出 荷 量</t>
    <rPh sb="0" eb="5">
      <t>シュッカリョウ</t>
    </rPh>
    <phoneticPr fontId="7"/>
  </si>
  <si>
    <t>生 産 量</t>
    <rPh sb="0" eb="3">
      <t>セイサン</t>
    </rPh>
    <rPh sb="4" eb="5">
      <t>リョウ</t>
    </rPh>
    <phoneticPr fontId="7"/>
  </si>
  <si>
    <t>収穫面積</t>
    <rPh sb="0" eb="2">
      <t>シュウカク</t>
    </rPh>
    <rPh sb="2" eb="4">
      <t>メンセキ</t>
    </rPh>
    <phoneticPr fontId="7"/>
  </si>
  <si>
    <t>品　　目</t>
    <phoneticPr fontId="7"/>
  </si>
  <si>
    <t>（　果　樹　）</t>
    <rPh sb="2" eb="3">
      <t>カ</t>
    </rPh>
    <rPh sb="4" eb="5">
      <t>キ</t>
    </rPh>
    <phoneticPr fontId="2"/>
  </si>
  <si>
    <t>その他の野菜</t>
    <rPh sb="0" eb="3">
      <t>ソノタ</t>
    </rPh>
    <rPh sb="4" eb="6">
      <t>ヤサイ</t>
    </rPh>
    <phoneticPr fontId="7"/>
  </si>
  <si>
    <t>人参</t>
    <rPh sb="0" eb="2">
      <t>ニンジン</t>
    </rPh>
    <phoneticPr fontId="7"/>
  </si>
  <si>
    <t>大根</t>
    <rPh sb="0" eb="2">
      <t>ダイコン</t>
    </rPh>
    <phoneticPr fontId="7"/>
  </si>
  <si>
    <t>結球はくさい</t>
    <rPh sb="0" eb="2">
      <t>ケッキュウ</t>
    </rPh>
    <phoneticPr fontId="7"/>
  </si>
  <si>
    <t>ほうれんそう</t>
    <rPh sb="0" eb="6">
      <t>ホウレンソウ</t>
    </rPh>
    <phoneticPr fontId="7"/>
  </si>
  <si>
    <t>平成26年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</si>
  <si>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</si>
  <si>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（　野　菜　）</t>
    <rPh sb="2" eb="3">
      <t>ノ</t>
    </rPh>
    <rPh sb="4" eb="5">
      <t>ナ</t>
    </rPh>
    <phoneticPr fontId="2"/>
  </si>
  <si>
    <t>（１３）　野菜・果樹生産出荷実績</t>
    <rPh sb="8" eb="10">
      <t>カジュ</t>
    </rPh>
    <phoneticPr fontId="2"/>
  </si>
  <si>
    <t>（㎏）</t>
    <phoneticPr fontId="7"/>
  </si>
  <si>
    <t>（円）</t>
    <rPh sb="1" eb="2">
      <t>エン</t>
    </rPh>
    <phoneticPr fontId="7"/>
  </si>
  <si>
    <t>（千円）</t>
    <rPh sb="1" eb="3">
      <t>センエン</t>
    </rPh>
    <phoneticPr fontId="7"/>
  </si>
  <si>
    <t>生産量</t>
    <rPh sb="0" eb="3">
      <t>セイサンリョウ</t>
    </rPh>
    <phoneticPr fontId="7"/>
  </si>
  <si>
    <t>10a当たり
収　量</t>
    <rPh sb="3" eb="4">
      <t>ア</t>
    </rPh>
    <phoneticPr fontId="7"/>
  </si>
  <si>
    <t>作付面積</t>
    <rPh sb="0" eb="2">
      <t>サクツケ</t>
    </rPh>
    <rPh sb="2" eb="4">
      <t>メンセキ</t>
    </rPh>
    <phoneticPr fontId="7"/>
  </si>
  <si>
    <t>1ｔ当たり
価　格</t>
    <rPh sb="2" eb="3">
      <t>ア</t>
    </rPh>
    <phoneticPr fontId="7"/>
  </si>
  <si>
    <t>生産額</t>
    <rPh sb="0" eb="3">
      <t>セイサンガク</t>
    </rPh>
    <phoneticPr fontId="7"/>
  </si>
  <si>
    <t>株　　　　　出</t>
    <rPh sb="0" eb="1">
      <t>カブ</t>
    </rPh>
    <rPh sb="6" eb="7">
      <t>ダ</t>
    </rPh>
    <phoneticPr fontId="7"/>
  </si>
  <si>
    <t>夏　　　　　植</t>
    <rPh sb="0" eb="1">
      <t>カキ</t>
    </rPh>
    <rPh sb="6" eb="7">
      <t>ウ</t>
    </rPh>
    <phoneticPr fontId="7"/>
  </si>
  <si>
    <t>春　　　　　植</t>
    <rPh sb="0" eb="1">
      <t>シュンキ</t>
    </rPh>
    <rPh sb="6" eb="7">
      <t>ウ</t>
    </rPh>
    <phoneticPr fontId="7"/>
  </si>
  <si>
    <t>合　　　　　　　　　　計</t>
    <rPh sb="0" eb="12">
      <t>ゴウケイ</t>
    </rPh>
    <phoneticPr fontId="7"/>
  </si>
  <si>
    <t>年　　期</t>
    <rPh sb="0" eb="4">
      <t>ネンキ</t>
    </rPh>
    <phoneticPr fontId="7"/>
  </si>
  <si>
    <t>（１４）　さとうきびの収穫面積及び生産高</t>
    <rPh sb="15" eb="16">
      <t>オヨ</t>
    </rPh>
    <phoneticPr fontId="2"/>
  </si>
  <si>
    <t>注）生産量の合計について、四捨五入等の関係から異なる場合もある。</t>
    <rPh sb="0" eb="1">
      <t>チュウ</t>
    </rPh>
    <rPh sb="2" eb="5">
      <t>セイサンリョウ</t>
    </rPh>
    <rPh sb="6" eb="8">
      <t>ゴウケイ</t>
    </rPh>
    <rPh sb="13" eb="17">
      <t>シシャゴニュウ</t>
    </rPh>
    <rPh sb="17" eb="18">
      <t>トウ</t>
    </rPh>
    <rPh sb="19" eb="21">
      <t>カンケイ</t>
    </rPh>
    <rPh sb="23" eb="24">
      <t>コト</t>
    </rPh>
    <rPh sb="26" eb="28">
      <t>バアイ</t>
    </rPh>
    <phoneticPr fontId="2"/>
  </si>
  <si>
    <t>慶原</t>
    <rPh sb="0" eb="1">
      <t>ケイ</t>
    </rPh>
    <rPh sb="1" eb="2">
      <t>ハラ</t>
    </rPh>
    <phoneticPr fontId="7"/>
  </si>
  <si>
    <t>神里</t>
    <rPh sb="0" eb="2">
      <t>カミサト</t>
    </rPh>
    <phoneticPr fontId="7"/>
  </si>
  <si>
    <t>山川</t>
    <rPh sb="0" eb="2">
      <t>ヤマカワ</t>
    </rPh>
    <phoneticPr fontId="7"/>
  </si>
  <si>
    <t>津嘉山</t>
    <rPh sb="0" eb="3">
      <t>ツカザン</t>
    </rPh>
    <phoneticPr fontId="7"/>
  </si>
  <si>
    <t>照屋</t>
    <rPh sb="0" eb="2">
      <t>テルヤ</t>
    </rPh>
    <phoneticPr fontId="7"/>
  </si>
  <si>
    <t>喜屋武</t>
    <rPh sb="0" eb="3">
      <t>キャン</t>
    </rPh>
    <phoneticPr fontId="7"/>
  </si>
  <si>
    <t>本部</t>
    <rPh sb="0" eb="2">
      <t>ホンブ</t>
    </rPh>
    <phoneticPr fontId="7"/>
  </si>
  <si>
    <t>兼城</t>
    <rPh sb="0" eb="2">
      <t>ケンジョウ</t>
    </rPh>
    <phoneticPr fontId="7"/>
  </si>
  <si>
    <t>宮平</t>
    <rPh sb="0" eb="2">
      <t>ミヤヒラ</t>
    </rPh>
    <phoneticPr fontId="7"/>
  </si>
  <si>
    <t>新川</t>
    <rPh sb="0" eb="2">
      <t>アラカワ</t>
    </rPh>
    <phoneticPr fontId="7"/>
  </si>
  <si>
    <t>大名</t>
    <rPh sb="0" eb="1">
      <t>オオ</t>
    </rPh>
    <rPh sb="1" eb="2">
      <t>ナ</t>
    </rPh>
    <phoneticPr fontId="7"/>
  </si>
  <si>
    <t>宮城</t>
    <rPh sb="0" eb="2">
      <t>ミヤギ</t>
    </rPh>
    <phoneticPr fontId="7"/>
  </si>
  <si>
    <t>与那覇</t>
    <rPh sb="0" eb="2">
      <t>ヨナバル</t>
    </rPh>
    <rPh sb="2" eb="3">
      <t>ハ</t>
    </rPh>
    <phoneticPr fontId="7"/>
  </si>
  <si>
    <t>（t）</t>
    <phoneticPr fontId="7"/>
  </si>
  <si>
    <t>（ｈａ）</t>
    <phoneticPr fontId="7"/>
  </si>
  <si>
    <t>（円）</t>
    <rPh sb="1" eb="2">
      <t>センエン</t>
    </rPh>
    <phoneticPr fontId="7"/>
  </si>
  <si>
    <t>(t）</t>
    <phoneticPr fontId="7"/>
  </si>
  <si>
    <t>行　政　区</t>
    <rPh sb="0" eb="5">
      <t>ギョウセイク</t>
    </rPh>
    <phoneticPr fontId="7"/>
  </si>
  <si>
    <t>栽　培　型</t>
    <rPh sb="0" eb="3">
      <t>サイバイ</t>
    </rPh>
    <rPh sb="4" eb="5">
      <t>ガタ</t>
    </rPh>
    <phoneticPr fontId="7"/>
  </si>
  <si>
    <t>※町内での飼養数（属地）</t>
    <rPh sb="1" eb="3">
      <t>チョウナイ</t>
    </rPh>
    <rPh sb="5" eb="7">
      <t>シヨウ</t>
    </rPh>
    <rPh sb="7" eb="8">
      <t>スウ</t>
    </rPh>
    <rPh sb="9" eb="10">
      <t>ゾク</t>
    </rPh>
    <rPh sb="10" eb="11">
      <t>チ</t>
    </rPh>
    <phoneticPr fontId="2"/>
  </si>
  <si>
    <t>合　　　　 計</t>
    <rPh sb="0" eb="7">
      <t>ゴウケイ</t>
    </rPh>
    <phoneticPr fontId="7"/>
  </si>
  <si>
    <t>-</t>
    <phoneticPr fontId="2"/>
  </si>
  <si>
    <t>神　　 　　里</t>
    <rPh sb="0" eb="7">
      <t>カミサト</t>
    </rPh>
    <phoneticPr fontId="7"/>
  </si>
  <si>
    <t>山　　　　 川</t>
    <rPh sb="0" eb="7">
      <t>ヤマカワ</t>
    </rPh>
    <phoneticPr fontId="7"/>
  </si>
  <si>
    <t>津 　嘉　 山</t>
    <rPh sb="0" eb="7">
      <t>ツカザン</t>
    </rPh>
    <phoneticPr fontId="7"/>
  </si>
  <si>
    <t>照　　 　　屋</t>
    <rPh sb="0" eb="7">
      <t>テルヤ</t>
    </rPh>
    <phoneticPr fontId="7"/>
  </si>
  <si>
    <t>喜 　屋 　武</t>
    <rPh sb="0" eb="7">
      <t>キャン</t>
    </rPh>
    <phoneticPr fontId="7"/>
  </si>
  <si>
    <t>本　　　　 部</t>
    <rPh sb="0" eb="7">
      <t>ホンブ</t>
    </rPh>
    <phoneticPr fontId="7"/>
  </si>
  <si>
    <t>兼　　　　 城</t>
    <rPh sb="0" eb="7">
      <t>ケンジョウ</t>
    </rPh>
    <phoneticPr fontId="7"/>
  </si>
  <si>
    <t>宮　　　　 平</t>
    <rPh sb="0" eb="7">
      <t>ミヤヒラ</t>
    </rPh>
    <phoneticPr fontId="7"/>
  </si>
  <si>
    <t>新　　　　 川</t>
    <rPh sb="0" eb="7">
      <t>アラカワ</t>
    </rPh>
    <phoneticPr fontId="7"/>
  </si>
  <si>
    <t>大　　　　 名</t>
    <rPh sb="0" eb="1">
      <t>オオ</t>
    </rPh>
    <rPh sb="6" eb="7">
      <t>ナ</t>
    </rPh>
    <phoneticPr fontId="7"/>
  </si>
  <si>
    <t>宮　　 　　城</t>
    <rPh sb="0" eb="7">
      <t>ミヤギ</t>
    </rPh>
    <phoneticPr fontId="7"/>
  </si>
  <si>
    <t>与 　那　 覇</t>
    <rPh sb="0" eb="4">
      <t>ヨナバル</t>
    </rPh>
    <rPh sb="6" eb="7">
      <t>ハ</t>
    </rPh>
    <phoneticPr fontId="7"/>
  </si>
  <si>
    <t>乳　牛</t>
    <rPh sb="0" eb="3">
      <t>ニュウギュウ</t>
    </rPh>
    <phoneticPr fontId="7"/>
  </si>
  <si>
    <t>和　牛</t>
    <rPh sb="0" eb="3">
      <t>ワギュウ</t>
    </rPh>
    <phoneticPr fontId="7"/>
  </si>
  <si>
    <t>字 　別</t>
    <rPh sb="0" eb="1">
      <t>アザ</t>
    </rPh>
    <rPh sb="2" eb="4">
      <t>ネンベツ</t>
    </rPh>
    <phoneticPr fontId="7"/>
  </si>
  <si>
    <t>うさぎ</t>
    <phoneticPr fontId="7"/>
  </si>
  <si>
    <t>水牛</t>
    <rPh sb="0" eb="2">
      <t>スイギュウ</t>
    </rPh>
    <phoneticPr fontId="7"/>
  </si>
  <si>
    <t>山羊</t>
    <rPh sb="0" eb="2">
      <t>ヤギ</t>
    </rPh>
    <phoneticPr fontId="7"/>
  </si>
  <si>
    <t>鶏</t>
    <rPh sb="0" eb="1">
      <t>トリ</t>
    </rPh>
    <phoneticPr fontId="7"/>
  </si>
  <si>
    <t>豚</t>
    <rPh sb="0" eb="1">
      <t>ブタ</t>
    </rPh>
    <phoneticPr fontId="7"/>
  </si>
  <si>
    <t>馬</t>
    <rPh sb="0" eb="1">
      <t>ウマ</t>
    </rPh>
    <phoneticPr fontId="7"/>
  </si>
  <si>
    <t>牛</t>
    <rPh sb="0" eb="1">
      <t>ウシ</t>
    </rPh>
    <phoneticPr fontId="7"/>
  </si>
  <si>
    <t>家畜別</t>
    <rPh sb="0" eb="2">
      <t>カチク</t>
    </rPh>
    <rPh sb="2" eb="3">
      <t>ベツ</t>
    </rPh>
    <phoneticPr fontId="7"/>
  </si>
  <si>
    <t>　</t>
    <phoneticPr fontId="7"/>
  </si>
  <si>
    <t>※平成19年から町外での飼養数も含む。（属人）</t>
    <rPh sb="1" eb="3">
      <t>ヘイセイ</t>
    </rPh>
    <rPh sb="5" eb="6">
      <t>ネン</t>
    </rPh>
    <rPh sb="8" eb="10">
      <t>チョウガイ</t>
    </rPh>
    <rPh sb="12" eb="14">
      <t>シヨウ</t>
    </rPh>
    <rPh sb="14" eb="15">
      <t>スウ</t>
    </rPh>
    <rPh sb="16" eb="17">
      <t>フク</t>
    </rPh>
    <rPh sb="20" eb="21">
      <t>ゾク</t>
    </rPh>
    <rPh sb="21" eb="22">
      <t>ニン</t>
    </rPh>
    <phoneticPr fontId="2"/>
  </si>
  <si>
    <t>24年　</t>
  </si>
  <si>
    <t>23年　</t>
  </si>
  <si>
    <t>22年　</t>
  </si>
  <si>
    <t>21年　</t>
  </si>
  <si>
    <t>－ 　　</t>
  </si>
  <si>
    <t>20年　</t>
  </si>
  <si>
    <t>19年　</t>
  </si>
  <si>
    <t>18年　</t>
  </si>
  <si>
    <t>年　別</t>
    <rPh sb="0" eb="3">
      <t>ネンベツ</t>
    </rPh>
    <phoneticPr fontId="7"/>
  </si>
  <si>
    <t>その他葉もの</t>
    <rPh sb="2" eb="3">
      <t>タ</t>
    </rPh>
    <rPh sb="3" eb="4">
      <t>ハ</t>
    </rPh>
    <phoneticPr fontId="2"/>
  </si>
  <si>
    <t>６</t>
    <phoneticPr fontId="7"/>
  </si>
  <si>
    <t>ドラセナ類</t>
    <rPh sb="4" eb="5">
      <t>ルイ</t>
    </rPh>
    <phoneticPr fontId="2"/>
  </si>
  <si>
    <t>５</t>
    <phoneticPr fontId="7"/>
  </si>
  <si>
    <t>ヒマワリ</t>
    <phoneticPr fontId="2"/>
  </si>
  <si>
    <t>４</t>
    <phoneticPr fontId="7"/>
  </si>
  <si>
    <t>ストレリチア</t>
    <phoneticPr fontId="7"/>
  </si>
  <si>
    <t>３</t>
    <phoneticPr fontId="7"/>
  </si>
  <si>
    <t>ラン</t>
    <phoneticPr fontId="7"/>
  </si>
  <si>
    <t>２</t>
    <phoneticPr fontId="7"/>
  </si>
  <si>
    <t>キ　　　　　ク　 （電照）</t>
    <phoneticPr fontId="7"/>
  </si>
  <si>
    <t>１</t>
    <phoneticPr fontId="7"/>
  </si>
  <si>
    <t>６</t>
  </si>
  <si>
    <t>５</t>
  </si>
  <si>
    <t>４</t>
  </si>
  <si>
    <t>３</t>
  </si>
  <si>
    <t>２</t>
  </si>
  <si>
    <t>１</t>
  </si>
  <si>
    <t>（千本）</t>
    <rPh sb="1" eb="2">
      <t>セン</t>
    </rPh>
    <rPh sb="2" eb="3">
      <t>ボン</t>
    </rPh>
    <phoneticPr fontId="7"/>
  </si>
  <si>
    <t>（ａ）</t>
    <phoneticPr fontId="7"/>
  </si>
  <si>
    <t>　品　　　　目</t>
    <rPh sb="1" eb="2">
      <t>ヒンメイ</t>
    </rPh>
    <rPh sb="6" eb="7">
      <t>モク</t>
    </rPh>
    <phoneticPr fontId="7"/>
  </si>
  <si>
    <t>出　荷　額</t>
    <rPh sb="0" eb="3">
      <t>シュッカ</t>
    </rPh>
    <rPh sb="4" eb="5">
      <t>ガク</t>
    </rPh>
    <phoneticPr fontId="7"/>
  </si>
  <si>
    <t>出　荷　量</t>
    <rPh sb="0" eb="5">
      <t>シュッカリョウ</t>
    </rPh>
    <phoneticPr fontId="7"/>
  </si>
  <si>
    <t>左 の う ち 県 外</t>
    <rPh sb="0" eb="1">
      <t>ヒダリ</t>
    </rPh>
    <rPh sb="8" eb="11">
      <t>ケンガイ</t>
    </rPh>
    <phoneticPr fontId="7"/>
  </si>
  <si>
    <t>出　荷　額</t>
    <rPh sb="0" eb="5">
      <t>シュッカガク</t>
    </rPh>
    <phoneticPr fontId="7"/>
  </si>
  <si>
    <t>作 付 面 積</t>
    <rPh sb="0" eb="3">
      <t>サクツケ</t>
    </rPh>
    <rPh sb="4" eb="7">
      <t>メンセキ</t>
    </rPh>
    <phoneticPr fontId="7"/>
  </si>
  <si>
    <t>区　　　　分　</t>
    <rPh sb="0" eb="6">
      <t>クブン</t>
    </rPh>
    <phoneticPr fontId="7"/>
  </si>
  <si>
    <t>（１７）　花き生産出荷実績</t>
    <rPh sb="5" eb="6">
      <t>ハナ</t>
    </rPh>
    <rPh sb="7" eb="9">
      <t>セイサン</t>
    </rPh>
    <rPh sb="9" eb="11">
      <t>シュッカ</t>
    </rPh>
    <rPh sb="11" eb="13">
      <t>ジッセキ</t>
    </rPh>
    <phoneticPr fontId="7"/>
  </si>
  <si>
    <t>洋ラン鉢物</t>
    <rPh sb="0" eb="1">
      <t>ヨウ</t>
    </rPh>
    <rPh sb="3" eb="5">
      <t>ハチモノ</t>
    </rPh>
    <phoneticPr fontId="2"/>
  </si>
  <si>
    <t>洋らん</t>
    <rPh sb="0" eb="1">
      <t>ヨウ</t>
    </rPh>
    <phoneticPr fontId="7"/>
  </si>
  <si>
    <t>その他の観用</t>
    <rPh sb="2" eb="3">
      <t>タ</t>
    </rPh>
    <rPh sb="4" eb="5">
      <t>カン</t>
    </rPh>
    <rPh sb="5" eb="6">
      <t>ヨウ</t>
    </rPh>
    <phoneticPr fontId="2"/>
  </si>
  <si>
    <t>観葉植物</t>
    <rPh sb="0" eb="4">
      <t>カンヨウショクブツ</t>
    </rPh>
    <phoneticPr fontId="7"/>
  </si>
  <si>
    <t>３</t>
    <phoneticPr fontId="2"/>
  </si>
  <si>
    <t>洋ラン鉢物</t>
  </si>
  <si>
    <t>洋らん</t>
  </si>
  <si>
    <t>その他の観用</t>
  </si>
  <si>
    <t>観葉植物</t>
  </si>
  <si>
    <t>　品　　　　目</t>
    <rPh sb="1" eb="2">
      <t>ヒンメイ</t>
    </rPh>
    <rPh sb="6" eb="7">
      <t>メ</t>
    </rPh>
    <phoneticPr fontId="7"/>
  </si>
  <si>
    <t>※製織に織子も含む</t>
    <rPh sb="1" eb="3">
      <t>セイショク</t>
    </rPh>
    <rPh sb="4" eb="5">
      <t>オ</t>
    </rPh>
    <rPh sb="5" eb="6">
      <t>コ</t>
    </rPh>
    <rPh sb="7" eb="8">
      <t>フク</t>
    </rPh>
    <phoneticPr fontId="14"/>
  </si>
  <si>
    <t>従事者数</t>
    <rPh sb="3" eb="4">
      <t>スウ</t>
    </rPh>
    <phoneticPr fontId="7"/>
  </si>
  <si>
    <t>企  業  数</t>
    <rPh sb="0" eb="7">
      <t>キギョウスウ</t>
    </rPh>
    <phoneticPr fontId="7"/>
  </si>
  <si>
    <t>平成</t>
    <rPh sb="0" eb="2">
      <t>ヘイセイ</t>
    </rPh>
    <phoneticPr fontId="7"/>
  </si>
  <si>
    <t>従事者数</t>
    <rPh sb="0" eb="2">
      <t>ジュウジ</t>
    </rPh>
    <rPh sb="2" eb="3">
      <t>ジギョウシャ</t>
    </rPh>
    <rPh sb="3" eb="4">
      <t>スウ</t>
    </rPh>
    <phoneticPr fontId="7"/>
  </si>
  <si>
    <t>計</t>
    <rPh sb="0" eb="1">
      <t>ケイ</t>
    </rPh>
    <phoneticPr fontId="14"/>
  </si>
  <si>
    <t>高機製造</t>
    <rPh sb="0" eb="1">
      <t>コウ</t>
    </rPh>
    <rPh sb="1" eb="2">
      <t>キ</t>
    </rPh>
    <rPh sb="2" eb="4">
      <t>セイゾウ</t>
    </rPh>
    <phoneticPr fontId="14"/>
  </si>
  <si>
    <t>洗濯</t>
    <rPh sb="0" eb="2">
      <t>センタク</t>
    </rPh>
    <phoneticPr fontId="14"/>
  </si>
  <si>
    <t>製織</t>
    <rPh sb="0" eb="2">
      <t>セイショク</t>
    </rPh>
    <phoneticPr fontId="14"/>
  </si>
  <si>
    <t>染色</t>
    <rPh sb="0" eb="2">
      <t>センショク</t>
    </rPh>
    <phoneticPr fontId="14"/>
  </si>
  <si>
    <t>絣括り</t>
    <rPh sb="0" eb="1">
      <t>カスリ</t>
    </rPh>
    <rPh sb="1" eb="2">
      <t>クク</t>
    </rPh>
    <phoneticPr fontId="14"/>
  </si>
  <si>
    <t>区     分</t>
    <rPh sb="0" eb="7">
      <t>クブン</t>
    </rPh>
    <phoneticPr fontId="7"/>
  </si>
  <si>
    <t>年度</t>
    <rPh sb="0" eb="1">
      <t>ネンジ</t>
    </rPh>
    <rPh sb="1" eb="2">
      <t>ド</t>
    </rPh>
    <phoneticPr fontId="7"/>
  </si>
  <si>
    <t>各年度3月末日現在　</t>
    <rPh sb="0" eb="3">
      <t>カクネンド</t>
    </rPh>
    <rPh sb="4" eb="5">
      <t>ガツ</t>
    </rPh>
    <rPh sb="5" eb="7">
      <t>マツジツ</t>
    </rPh>
    <rPh sb="7" eb="9">
      <t>ゲンザイ</t>
    </rPh>
    <phoneticPr fontId="2"/>
  </si>
  <si>
    <t>　金 額（千円）</t>
    <rPh sb="1" eb="4">
      <t>キンガク</t>
    </rPh>
    <rPh sb="5" eb="7">
      <t>センエン</t>
    </rPh>
    <phoneticPr fontId="7"/>
  </si>
  <si>
    <t>帯</t>
  </si>
  <si>
    <t>着尺</t>
  </si>
  <si>
    <t>数 量（反）</t>
    <rPh sb="0" eb="3">
      <t>スウリョウ</t>
    </rPh>
    <rPh sb="4" eb="5">
      <t>ハン</t>
    </rPh>
    <phoneticPr fontId="7"/>
  </si>
  <si>
    <t>区分</t>
    <rPh sb="0" eb="2">
      <t>クブン</t>
    </rPh>
    <phoneticPr fontId="7"/>
  </si>
  <si>
    <t>平成26年</t>
    <rPh sb="0" eb="2">
      <t>ヘイセイ</t>
    </rPh>
    <rPh sb="4" eb="5">
      <t>ネン</t>
    </rPh>
    <phoneticPr fontId="14"/>
  </si>
  <si>
    <t>平成25年</t>
    <rPh sb="0" eb="2">
      <t>ヘイセイ</t>
    </rPh>
    <rPh sb="4" eb="5">
      <t>ネン</t>
    </rPh>
    <phoneticPr fontId="14"/>
  </si>
  <si>
    <t>平成24年</t>
    <rPh sb="0" eb="2">
      <t>ヘイセイ</t>
    </rPh>
    <rPh sb="4" eb="5">
      <t>ネン</t>
    </rPh>
    <phoneticPr fontId="14"/>
  </si>
  <si>
    <t xml:space="preserve">年度 </t>
    <rPh sb="0" eb="2">
      <t>ネンド</t>
    </rPh>
    <phoneticPr fontId="7"/>
  </si>
  <si>
    <t>合　　 　計</t>
    <rPh sb="0" eb="6">
      <t>ゴウケイ</t>
    </rPh>
    <phoneticPr fontId="7"/>
  </si>
  <si>
    <t>神　　 　里</t>
    <rPh sb="0" eb="6">
      <t>カミサト</t>
    </rPh>
    <phoneticPr fontId="7"/>
  </si>
  <si>
    <t>山　　 　川</t>
    <rPh sb="0" eb="6">
      <t>ヤマカワ</t>
    </rPh>
    <phoneticPr fontId="7"/>
  </si>
  <si>
    <t>津　嘉　山</t>
    <rPh sb="0" eb="5">
      <t>ツカザン</t>
    </rPh>
    <phoneticPr fontId="7"/>
  </si>
  <si>
    <t>照　　 　屋</t>
    <rPh sb="0" eb="6">
      <t>テルヤ</t>
    </rPh>
    <phoneticPr fontId="7"/>
  </si>
  <si>
    <t>喜　屋　武</t>
    <rPh sb="0" eb="5">
      <t>キャン</t>
    </rPh>
    <phoneticPr fontId="7"/>
  </si>
  <si>
    <t>本　　 　部</t>
    <rPh sb="0" eb="6">
      <t>ホンブ</t>
    </rPh>
    <phoneticPr fontId="7"/>
  </si>
  <si>
    <t>兼　　 　城</t>
    <rPh sb="0" eb="6">
      <t>ケンジョウ</t>
    </rPh>
    <phoneticPr fontId="7"/>
  </si>
  <si>
    <t>宮　　　 平</t>
    <rPh sb="0" eb="6">
      <t>ミヤヒラ</t>
    </rPh>
    <phoneticPr fontId="7"/>
  </si>
  <si>
    <t>-</t>
    <phoneticPr fontId="14"/>
  </si>
  <si>
    <t>新　　　 川</t>
    <rPh sb="0" eb="6">
      <t>アラカワ</t>
    </rPh>
    <phoneticPr fontId="7"/>
  </si>
  <si>
    <t>大　　 　名</t>
    <rPh sb="0" eb="1">
      <t>オオ</t>
    </rPh>
    <rPh sb="5" eb="6">
      <t>ナ</t>
    </rPh>
    <phoneticPr fontId="7"/>
  </si>
  <si>
    <t>宮　　　 城</t>
    <rPh sb="0" eb="6">
      <t>ミヤギ</t>
    </rPh>
    <phoneticPr fontId="7"/>
  </si>
  <si>
    <t>-</t>
  </si>
  <si>
    <t>与　那　覇</t>
    <rPh sb="0" eb="3">
      <t>ヨナバル</t>
    </rPh>
    <rPh sb="4" eb="5">
      <t>ハ</t>
    </rPh>
    <phoneticPr fontId="7"/>
  </si>
  <si>
    <t>字別</t>
    <rPh sb="0" eb="1">
      <t>アザ</t>
    </rPh>
    <rPh sb="1" eb="2">
      <t>ベツ</t>
    </rPh>
    <phoneticPr fontId="7"/>
  </si>
  <si>
    <t>（１８）　かぼちゃの県外出荷生産高（実績）</t>
    <phoneticPr fontId="2"/>
  </si>
  <si>
    <t>（単位：ａ）</t>
    <rPh sb="1" eb="3">
      <t>タンイ</t>
    </rPh>
    <phoneticPr fontId="2"/>
  </si>
  <si>
    <t>（単位：戸、ａ）</t>
    <rPh sb="1" eb="3">
      <t>タンイ</t>
    </rPh>
    <rPh sb="4" eb="5">
      <t>コ</t>
    </rPh>
    <phoneticPr fontId="2"/>
  </si>
  <si>
    <t>資料：農業センサス</t>
    <rPh sb="0" eb="2">
      <t>シリョウ</t>
    </rPh>
    <rPh sb="3" eb="5">
      <t>ノウギョウ</t>
    </rPh>
    <phoneticPr fontId="2"/>
  </si>
  <si>
    <t>（単位：人）</t>
    <rPh sb="1" eb="3">
      <t>タンイ</t>
    </rPh>
    <rPh sb="4" eb="5">
      <t>ニン</t>
    </rPh>
    <phoneticPr fontId="2"/>
  </si>
  <si>
    <t>資料：農林業センサス</t>
    <rPh sb="0" eb="2">
      <t>シリョウ</t>
    </rPh>
    <rPh sb="3" eb="6">
      <t>ノウリンギョウ</t>
    </rPh>
    <phoneticPr fontId="2"/>
  </si>
  <si>
    <t>市町村名</t>
    <rPh sb="0" eb="3">
      <t>シチョウソン</t>
    </rPh>
    <rPh sb="3" eb="4">
      <t>ナ</t>
    </rPh>
    <phoneticPr fontId="2"/>
  </si>
  <si>
    <t>那覇市</t>
    <rPh sb="0" eb="3">
      <t>ナハシ</t>
    </rPh>
    <phoneticPr fontId="2"/>
  </si>
  <si>
    <t>糸満市</t>
    <rPh sb="0" eb="3">
      <t>イトマンシ</t>
    </rPh>
    <phoneticPr fontId="2"/>
  </si>
  <si>
    <t>－</t>
    <phoneticPr fontId="2"/>
  </si>
  <si>
    <t>－</t>
    <phoneticPr fontId="2"/>
  </si>
  <si>
    <t>－</t>
    <phoneticPr fontId="2"/>
  </si>
  <si>
    <t>豊見城市</t>
    <rPh sb="0" eb="3">
      <t>トミグスク</t>
    </rPh>
    <rPh sb="3" eb="4">
      <t>シ</t>
    </rPh>
    <phoneticPr fontId="2"/>
  </si>
  <si>
    <t>南城市</t>
    <rPh sb="0" eb="3">
      <t>ナンジョウシ</t>
    </rPh>
    <phoneticPr fontId="2"/>
  </si>
  <si>
    <t>八重瀬町</t>
    <rPh sb="0" eb="4">
      <t>ヤエセチョウ</t>
    </rPh>
    <phoneticPr fontId="2"/>
  </si>
  <si>
    <t>与那原町</t>
    <rPh sb="0" eb="4">
      <t>ヨナバルチョウ</t>
    </rPh>
    <phoneticPr fontId="2"/>
  </si>
  <si>
    <t>西原町</t>
    <rPh sb="0" eb="3">
      <t>ニシハラチョウ</t>
    </rPh>
    <phoneticPr fontId="2"/>
  </si>
  <si>
    <t>－</t>
    <phoneticPr fontId="2"/>
  </si>
  <si>
    <t>たちうお類</t>
    <rPh sb="4" eb="5">
      <t>ルイ</t>
    </rPh>
    <phoneticPr fontId="2"/>
  </si>
  <si>
    <t>※漁業種類変更あり。</t>
    <phoneticPr fontId="2"/>
  </si>
  <si>
    <t>※沖縄県において該当しない漁業種類については表章していない。</t>
    <phoneticPr fontId="2"/>
  </si>
  <si>
    <t>※魚種類変更あり。</t>
    <phoneticPr fontId="2"/>
  </si>
  <si>
    <t>※沖縄県において該当しない魚種については表章していない。</t>
    <rPh sb="20" eb="21">
      <t>オモテ</t>
    </rPh>
    <rPh sb="21" eb="22">
      <t>アキラ</t>
    </rPh>
    <phoneticPr fontId="2"/>
  </si>
  <si>
    <t>南部（隣）
市町村</t>
    <rPh sb="0" eb="2">
      <t>ナンブ</t>
    </rPh>
    <rPh sb="3" eb="4">
      <t>トナリ</t>
    </rPh>
    <rPh sb="6" eb="9">
      <t>シチョウソン</t>
    </rPh>
    <phoneticPr fontId="2"/>
  </si>
  <si>
    <t>南部（隣）
市町村</t>
    <rPh sb="6" eb="9">
      <t>シチョウソン</t>
    </rPh>
    <phoneticPr fontId="2"/>
  </si>
  <si>
    <t>（１０）　農産物出荷先別経営体数（南部（隣）市町村別）</t>
    <rPh sb="5" eb="8">
      <t>ノウサンブツ</t>
    </rPh>
    <rPh sb="8" eb="10">
      <t>シュッカ</t>
    </rPh>
    <rPh sb="10" eb="11">
      <t>サキ</t>
    </rPh>
    <rPh sb="11" eb="12">
      <t>ベツ</t>
    </rPh>
    <rPh sb="12" eb="14">
      <t>ケイエイ</t>
    </rPh>
    <rPh sb="14" eb="15">
      <t>タイ</t>
    </rPh>
    <rPh sb="15" eb="16">
      <t>スウ</t>
    </rPh>
    <rPh sb="17" eb="19">
      <t>ナンブ</t>
    </rPh>
    <rPh sb="20" eb="21">
      <t>トナリ</t>
    </rPh>
    <rPh sb="22" eb="25">
      <t>シチョウソン</t>
    </rPh>
    <rPh sb="25" eb="26">
      <t>ベツ</t>
    </rPh>
    <phoneticPr fontId="2"/>
  </si>
  <si>
    <t>（１１）　漁業種類別漁獲量（南部（隣）市町村別）</t>
    <rPh sb="5" eb="7">
      <t>ギョギョウ</t>
    </rPh>
    <rPh sb="7" eb="10">
      <t>シュルイベツ</t>
    </rPh>
    <rPh sb="10" eb="13">
      <t>ギョカクリョウ</t>
    </rPh>
    <rPh sb="14" eb="16">
      <t>ナンブ</t>
    </rPh>
    <rPh sb="17" eb="18">
      <t>トナリ</t>
    </rPh>
    <rPh sb="19" eb="20">
      <t>シ</t>
    </rPh>
    <rPh sb="20" eb="22">
      <t>チョウソン</t>
    </rPh>
    <rPh sb="22" eb="23">
      <t>ベツ</t>
    </rPh>
    <phoneticPr fontId="2"/>
  </si>
  <si>
    <t>（１２）　魚種類別漁獲量（南部（隣）市町村別）</t>
    <rPh sb="5" eb="6">
      <t>サカナ</t>
    </rPh>
    <rPh sb="6" eb="9">
      <t>シュルイベツ</t>
    </rPh>
    <rPh sb="9" eb="12">
      <t>ギョカクリョウ</t>
    </rPh>
    <rPh sb="13" eb="15">
      <t>ナンブ</t>
    </rPh>
    <rPh sb="16" eb="17">
      <t>トナリ</t>
    </rPh>
    <rPh sb="18" eb="21">
      <t>シチョウソン</t>
    </rPh>
    <rPh sb="21" eb="22">
      <t>ベツ</t>
    </rPh>
    <phoneticPr fontId="2"/>
  </si>
  <si>
    <t>（７）　経営耕地面積規模別経営体数(南部（隣）市町村別）</t>
    <rPh sb="4" eb="6">
      <t>ケイエイ</t>
    </rPh>
    <rPh sb="6" eb="8">
      <t>コウチ</t>
    </rPh>
    <rPh sb="8" eb="10">
      <t>メンセキ</t>
    </rPh>
    <rPh sb="10" eb="13">
      <t>キボベツ</t>
    </rPh>
    <rPh sb="13" eb="16">
      <t>ケイエイタイ</t>
    </rPh>
    <rPh sb="16" eb="17">
      <t>スウ</t>
    </rPh>
    <phoneticPr fontId="2"/>
  </si>
  <si>
    <t>（９）　農業経営組織別経営体数（南部（隣）市町村別）</t>
    <rPh sb="4" eb="6">
      <t>ノウギョウ</t>
    </rPh>
    <rPh sb="6" eb="8">
      <t>ケイエイ</t>
    </rPh>
    <rPh sb="8" eb="10">
      <t>ソシキ</t>
    </rPh>
    <rPh sb="10" eb="11">
      <t>ベツ</t>
    </rPh>
    <rPh sb="11" eb="13">
      <t>ケイエイ</t>
    </rPh>
    <rPh sb="13" eb="15">
      <t>タイスウ</t>
    </rPh>
    <rPh sb="16" eb="18">
      <t>ナンブ</t>
    </rPh>
    <rPh sb="19" eb="20">
      <t>トナリ</t>
    </rPh>
    <rPh sb="21" eb="24">
      <t>シチョウソン</t>
    </rPh>
    <rPh sb="24" eb="25">
      <t>ベツ</t>
    </rPh>
    <phoneticPr fontId="2"/>
  </si>
  <si>
    <t>２０１５年</t>
    <rPh sb="4" eb="5">
      <t>ネン</t>
    </rPh>
    <phoneticPr fontId="2"/>
  </si>
  <si>
    <t>兼城</t>
    <rPh sb="0" eb="2">
      <t>カネグスク</t>
    </rPh>
    <phoneticPr fontId="2"/>
  </si>
  <si>
    <t>-</t>
    <phoneticPr fontId="2"/>
  </si>
  <si>
    <t>宮平</t>
    <rPh sb="0" eb="2">
      <t>ミヤヒラ</t>
    </rPh>
    <phoneticPr fontId="2"/>
  </si>
  <si>
    <t>２０１5年</t>
    <rPh sb="4" eb="5">
      <t>ネン</t>
    </rPh>
    <phoneticPr fontId="2"/>
  </si>
  <si>
    <t>X</t>
    <phoneticPr fontId="2"/>
  </si>
  <si>
    <t>※２０１５年は０～14歳の人数は調査なしとなっている。</t>
    <rPh sb="5" eb="6">
      <t>ネン</t>
    </rPh>
    <rPh sb="11" eb="12">
      <t>サイ</t>
    </rPh>
    <rPh sb="13" eb="15">
      <t>ニンズウ</t>
    </rPh>
    <rPh sb="16" eb="18">
      <t>チョウサ</t>
    </rPh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</si>
  <si>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</si>
  <si>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</si>
  <si>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</si>
  <si>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</si>
  <si>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</si>
  <si>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喜屋武</t>
    <rPh sb="0" eb="3">
      <t>キャン</t>
    </rPh>
    <phoneticPr fontId="2"/>
  </si>
  <si>
    <t>X</t>
    <phoneticPr fontId="2"/>
  </si>
  <si>
    <t>資料：２０１５年農林業センサス</t>
    <rPh sb="0" eb="2">
      <t>シリョウ</t>
    </rPh>
    <rPh sb="7" eb="8">
      <t>ネン</t>
    </rPh>
    <rPh sb="8" eb="11">
      <t>ノウリンギョウ</t>
    </rPh>
    <phoneticPr fontId="2"/>
  </si>
  <si>
    <t>－</t>
    <phoneticPr fontId="2"/>
  </si>
  <si>
    <t>果樹類</t>
    <rPh sb="0" eb="2">
      <t>カジュ</t>
    </rPh>
    <rPh sb="2" eb="3">
      <t>ルイ</t>
    </rPh>
    <phoneticPr fontId="2"/>
  </si>
  <si>
    <t>-</t>
    <phoneticPr fontId="2"/>
  </si>
  <si>
    <t>-</t>
    <phoneticPr fontId="2"/>
  </si>
  <si>
    <t>平成27年</t>
    <phoneticPr fontId="2"/>
  </si>
  <si>
    <t>（単位： ha ）</t>
    <rPh sb="1" eb="3">
      <t>タンイ</t>
    </rPh>
    <phoneticPr fontId="2"/>
  </si>
  <si>
    <t>（８）　経営耕地面積規模別面積（南部（隣）市町村別）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メンセキ</t>
    </rPh>
    <phoneticPr fontId="2"/>
  </si>
  <si>
    <t>（単位：経営体）</t>
    <rPh sb="1" eb="3">
      <t>タンイ</t>
    </rPh>
    <rPh sb="4" eb="7">
      <t>ケイエイタイ</t>
    </rPh>
    <phoneticPr fontId="2"/>
  </si>
  <si>
    <t>-</t>
    <phoneticPr fontId="2"/>
  </si>
  <si>
    <t>資料：第４６次沖縄農林水産統計年報</t>
    <rPh sb="0" eb="2">
      <t>シリョウ</t>
    </rPh>
    <rPh sb="3" eb="4">
      <t>ダイ</t>
    </rPh>
    <rPh sb="6" eb="7">
      <t>ジ</t>
    </rPh>
    <rPh sb="7" eb="9">
      <t>オキナワ</t>
    </rPh>
    <rPh sb="9" eb="11">
      <t>ノウリン</t>
    </rPh>
    <rPh sb="11" eb="13">
      <t>スイサン</t>
    </rPh>
    <rPh sb="13" eb="15">
      <t>トウケイ</t>
    </rPh>
    <rPh sb="15" eb="17">
      <t>ネンポウ</t>
    </rPh>
    <phoneticPr fontId="2"/>
  </si>
  <si>
    <t>資料：第46次沖縄農林水産統計年報</t>
    <rPh sb="0" eb="2">
      <t>シリョウ</t>
    </rPh>
    <rPh sb="3" eb="4">
      <t>ダイ</t>
    </rPh>
    <rPh sb="6" eb="7">
      <t>ジ</t>
    </rPh>
    <rPh sb="7" eb="9">
      <t>オキナワ</t>
    </rPh>
    <rPh sb="9" eb="11">
      <t>ノウリン</t>
    </rPh>
    <rPh sb="11" eb="13">
      <t>スイサン</t>
    </rPh>
    <rPh sb="13" eb="15">
      <t>トウケイ</t>
    </rPh>
    <rPh sb="15" eb="17">
      <t>ネンポウ</t>
    </rPh>
    <phoneticPr fontId="2"/>
  </si>
  <si>
    <t>資料：第46次沖縄農林水産統計年報</t>
    <phoneticPr fontId="2"/>
  </si>
  <si>
    <t>-</t>
    <phoneticPr fontId="2"/>
  </si>
  <si>
    <t>X</t>
    <phoneticPr fontId="2"/>
  </si>
  <si>
    <t>-</t>
    <phoneticPr fontId="2"/>
  </si>
  <si>
    <t>2015年</t>
    <rPh sb="4" eb="5">
      <t>ネン</t>
    </rPh>
    <phoneticPr fontId="2"/>
  </si>
  <si>
    <t>-</t>
    <phoneticPr fontId="2"/>
  </si>
  <si>
    <t>（４）　経営耕地面積規模別農家数　2015年農業センサス（Ｐ66参照）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ノウカ</t>
    </rPh>
    <rPh sb="15" eb="16">
      <t>スウ</t>
    </rPh>
    <rPh sb="21" eb="22">
      <t>ネン</t>
    </rPh>
    <rPh sb="22" eb="24">
      <t>ノウギョウ</t>
    </rPh>
    <rPh sb="32" eb="34">
      <t>サンショウ</t>
    </rPh>
    <phoneticPr fontId="2"/>
  </si>
  <si>
    <t>単位：ｔ　</t>
    <rPh sb="0" eb="2">
      <t>タンイ</t>
    </rPh>
    <phoneticPr fontId="2"/>
  </si>
  <si>
    <t>平成24年</t>
    <phoneticPr fontId="14"/>
  </si>
  <si>
    <t>平成25年</t>
  </si>
  <si>
    <t>平成26年</t>
  </si>
  <si>
    <t>平成27年</t>
  </si>
  <si>
    <t>平成28年</t>
  </si>
  <si>
    <t>平成29年</t>
  </si>
  <si>
    <t>平成30年</t>
  </si>
  <si>
    <t>資料：南風原農協、津嘉山農協　</t>
    <rPh sb="0" eb="2">
      <t>シリョウ</t>
    </rPh>
    <rPh sb="3" eb="6">
      <t>ハエバル</t>
    </rPh>
    <rPh sb="6" eb="8">
      <t>ノウキョウ</t>
    </rPh>
    <rPh sb="9" eb="12">
      <t>ツカザン</t>
    </rPh>
    <rPh sb="12" eb="14">
      <t>ノウキョウ</t>
    </rPh>
    <phoneticPr fontId="7"/>
  </si>
  <si>
    <t>（１９）　琉球かすりの生産高</t>
    <phoneticPr fontId="2"/>
  </si>
  <si>
    <t>平成27年</t>
    <rPh sb="0" eb="2">
      <t>ヘイセイ</t>
    </rPh>
    <rPh sb="4" eb="5">
      <t>ネン</t>
    </rPh>
    <phoneticPr fontId="14"/>
  </si>
  <si>
    <t>平成28年</t>
    <rPh sb="0" eb="2">
      <t>ヘイセイ</t>
    </rPh>
    <rPh sb="4" eb="5">
      <t>ネン</t>
    </rPh>
    <phoneticPr fontId="14"/>
  </si>
  <si>
    <t>平成29年</t>
    <rPh sb="0" eb="2">
      <t>ヘイセイ</t>
    </rPh>
    <rPh sb="4" eb="5">
      <t>ネン</t>
    </rPh>
    <phoneticPr fontId="14"/>
  </si>
  <si>
    <t>資料：琉球絣事業協同組合　</t>
    <rPh sb="0" eb="2">
      <t>シリョウ</t>
    </rPh>
    <rPh sb="3" eb="5">
      <t>リュウキュウ</t>
    </rPh>
    <rPh sb="5" eb="6">
      <t>カスリ</t>
    </rPh>
    <rPh sb="6" eb="8">
      <t>ジギョウ</t>
    </rPh>
    <rPh sb="8" eb="10">
      <t>キョウドウ</t>
    </rPh>
    <rPh sb="10" eb="12">
      <t>クミアイ</t>
    </rPh>
    <phoneticPr fontId="7"/>
  </si>
  <si>
    <t>（２０）　琉球かすりの工程別従事者数</t>
    <phoneticPr fontId="2"/>
  </si>
  <si>
    <t>27年</t>
    <rPh sb="2" eb="3">
      <t>ネン</t>
    </rPh>
    <phoneticPr fontId="7"/>
  </si>
  <si>
    <t>28年</t>
    <rPh sb="2" eb="3">
      <t>ネン</t>
    </rPh>
    <phoneticPr fontId="7"/>
  </si>
  <si>
    <t>29年</t>
    <rPh sb="2" eb="3">
      <t>ネン</t>
    </rPh>
    <phoneticPr fontId="7"/>
  </si>
  <si>
    <t>資料：琉球絣事業協同組合　</t>
    <phoneticPr fontId="7"/>
  </si>
  <si>
    <t>（３）　経営耕地面積規模別経営体数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ケイエイ</t>
    </rPh>
    <rPh sb="15" eb="16">
      <t>タイ</t>
    </rPh>
    <rPh sb="16" eb="17">
      <t>スウ</t>
    </rPh>
    <phoneticPr fontId="2"/>
  </si>
  <si>
    <t>資料：農林業センサス　</t>
    <rPh sb="0" eb="2">
      <t>シリョウ</t>
    </rPh>
    <rPh sb="3" eb="6">
      <t>ノウリンギョウ</t>
    </rPh>
    <phoneticPr fontId="2"/>
  </si>
  <si>
    <t>0.3～0.5</t>
    <phoneticPr fontId="2"/>
  </si>
  <si>
    <t>0.5～1.0</t>
    <phoneticPr fontId="2"/>
  </si>
  <si>
    <t>1.0～1.5</t>
    <phoneticPr fontId="2"/>
  </si>
  <si>
    <t>1.5～2.0</t>
    <phoneticPr fontId="2"/>
  </si>
  <si>
    <t>-</t>
    <phoneticPr fontId="2"/>
  </si>
  <si>
    <t>※2005年の経営耕地なしは、0.3㏊未満の項目に含まれております。</t>
    <rPh sb="5" eb="6">
      <t>ネン</t>
    </rPh>
    <rPh sb="7" eb="9">
      <t>ケイエイ</t>
    </rPh>
    <rPh sb="9" eb="11">
      <t>コウチ</t>
    </rPh>
    <rPh sb="19" eb="21">
      <t>ミマン</t>
    </rPh>
    <rPh sb="22" eb="24">
      <t>コウモク</t>
    </rPh>
    <rPh sb="25" eb="26">
      <t>フク</t>
    </rPh>
    <phoneticPr fontId="2"/>
  </si>
  <si>
    <t>2.0～3.0</t>
    <phoneticPr fontId="2"/>
  </si>
  <si>
    <t>3.0～5.0</t>
    <phoneticPr fontId="2"/>
  </si>
  <si>
    <t>5.0～10.0</t>
    <phoneticPr fontId="2"/>
  </si>
  <si>
    <t>10.0～20.0</t>
    <phoneticPr fontId="2"/>
  </si>
  <si>
    <t>20㏊以上</t>
    <rPh sb="3" eb="5">
      <t>イジョウ</t>
    </rPh>
    <phoneticPr fontId="2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</si>
  <si>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</si>
  <si>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</si>
  <si>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</si>
  <si>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（ｈａ）</t>
    <phoneticPr fontId="7"/>
  </si>
  <si>
    <t>（ｔ）</t>
    <phoneticPr fontId="7"/>
  </si>
  <si>
    <t>キャベツ</t>
    <phoneticPr fontId="7"/>
  </si>
  <si>
    <t>レタス</t>
    <phoneticPr fontId="7"/>
  </si>
  <si>
    <t>ネギ</t>
    <phoneticPr fontId="7"/>
  </si>
  <si>
    <t>ごぼう</t>
    <phoneticPr fontId="2"/>
  </si>
  <si>
    <t>ばれいしょ</t>
    <phoneticPr fontId="7"/>
  </si>
  <si>
    <t>きゅうり</t>
    <phoneticPr fontId="7"/>
  </si>
  <si>
    <t>かぼちゃ</t>
    <phoneticPr fontId="7"/>
  </si>
  <si>
    <t>とうが</t>
    <phoneticPr fontId="7"/>
  </si>
  <si>
    <t>なす</t>
    <phoneticPr fontId="7"/>
  </si>
  <si>
    <t>にがうり</t>
    <phoneticPr fontId="7"/>
  </si>
  <si>
    <t>へちま</t>
    <phoneticPr fontId="7"/>
  </si>
  <si>
    <t>トマト</t>
    <phoneticPr fontId="7"/>
  </si>
  <si>
    <t>さやまめ</t>
    <phoneticPr fontId="7"/>
  </si>
  <si>
    <t>ピーマン</t>
    <phoneticPr fontId="7"/>
  </si>
  <si>
    <t>オクラ</t>
    <phoneticPr fontId="7"/>
  </si>
  <si>
    <t>品　　目</t>
    <phoneticPr fontId="7"/>
  </si>
  <si>
    <t>平成2４年</t>
    <rPh sb="0" eb="2">
      <t>ヘイセイ</t>
    </rPh>
    <phoneticPr fontId="7"/>
  </si>
  <si>
    <t>平成25年</t>
    <rPh sb="0" eb="2">
      <t>ヘイセイ</t>
    </rPh>
    <phoneticPr fontId="7"/>
  </si>
  <si>
    <t>平成26年</t>
    <rPh sb="0" eb="2">
      <t>ヘイセイ</t>
    </rPh>
    <phoneticPr fontId="7"/>
  </si>
  <si>
    <t>平成27年</t>
    <rPh sb="0" eb="2">
      <t>ヘイセイ</t>
    </rPh>
    <phoneticPr fontId="7"/>
  </si>
  <si>
    <t>平成28年</t>
    <rPh sb="0" eb="2">
      <t>ヘイセイ</t>
    </rPh>
    <phoneticPr fontId="7"/>
  </si>
  <si>
    <t>平成29年</t>
    <rPh sb="0" eb="2">
      <t>ヘイセイ</t>
    </rPh>
    <phoneticPr fontId="7"/>
  </si>
  <si>
    <t>マンゴー</t>
    <phoneticPr fontId="2"/>
  </si>
  <si>
    <t>ドラゴンフルーツ</t>
    <phoneticPr fontId="7"/>
  </si>
  <si>
    <t>資料：農業委員会　　</t>
    <rPh sb="0" eb="2">
      <t>シリョウ</t>
    </rPh>
    <rPh sb="3" eb="5">
      <t>ノウギョウ</t>
    </rPh>
    <rPh sb="5" eb="8">
      <t>イインカイ</t>
    </rPh>
    <phoneticPr fontId="7"/>
  </si>
  <si>
    <t>15～16年</t>
    <phoneticPr fontId="2"/>
  </si>
  <si>
    <t>16～17年</t>
    <phoneticPr fontId="2"/>
  </si>
  <si>
    <t>17～18年</t>
    <phoneticPr fontId="2"/>
  </si>
  <si>
    <t>18～19年</t>
    <phoneticPr fontId="2"/>
  </si>
  <si>
    <t>19～20年</t>
    <phoneticPr fontId="2"/>
  </si>
  <si>
    <t>20～21年</t>
    <phoneticPr fontId="2"/>
  </si>
  <si>
    <t>　21～22年</t>
    <rPh sb="6" eb="7">
      <t>ネン</t>
    </rPh>
    <phoneticPr fontId="2"/>
  </si>
  <si>
    <t>27～28年</t>
    <rPh sb="5" eb="6">
      <t>ネン</t>
    </rPh>
    <phoneticPr fontId="2"/>
  </si>
  <si>
    <t>28～29年</t>
    <rPh sb="5" eb="6">
      <t>ネン</t>
    </rPh>
    <phoneticPr fontId="2"/>
  </si>
  <si>
    <t>29～30年</t>
    <rPh sb="5" eb="6">
      <t>ネン</t>
    </rPh>
    <phoneticPr fontId="2"/>
  </si>
  <si>
    <t>資料：産業振興課　</t>
    <rPh sb="0" eb="2">
      <t>シリョウ</t>
    </rPh>
    <rPh sb="3" eb="5">
      <t>サンギョウ</t>
    </rPh>
    <rPh sb="5" eb="7">
      <t>シンコウ</t>
    </rPh>
    <rPh sb="7" eb="8">
      <t>カ</t>
    </rPh>
    <phoneticPr fontId="7"/>
  </si>
  <si>
    <t>（１５）　平成29～30年期さとうきび生産高</t>
    <rPh sb="13" eb="14">
      <t>キ</t>
    </rPh>
    <phoneticPr fontId="2"/>
  </si>
  <si>
    <t>（１６）　家畜飼養頭羽数状況（年次別）</t>
    <phoneticPr fontId="2"/>
  </si>
  <si>
    <t>各年12月末日現在　</t>
    <rPh sb="0" eb="1">
      <t>カク</t>
    </rPh>
    <rPh sb="1" eb="2">
      <t>ネン</t>
    </rPh>
    <rPh sb="4" eb="5">
      <t>ガツ</t>
    </rPh>
    <rPh sb="5" eb="7">
      <t>マツジツ</t>
    </rPh>
    <rPh sb="7" eb="9">
      <t>ゲンザイ</t>
    </rPh>
    <phoneticPr fontId="7"/>
  </si>
  <si>
    <t>平成　16年　</t>
    <rPh sb="0" eb="2">
      <t>ヘイセイ</t>
    </rPh>
    <phoneticPr fontId="7"/>
  </si>
  <si>
    <t>17年　</t>
    <phoneticPr fontId="2"/>
  </si>
  <si>
    <t>25年　</t>
  </si>
  <si>
    <t>26年　</t>
  </si>
  <si>
    <t>27年　</t>
  </si>
  <si>
    <t>28年　</t>
  </si>
  <si>
    <t>29年　</t>
  </si>
  <si>
    <t>30年　</t>
  </si>
  <si>
    <t>平成30年12月末日現在　</t>
    <rPh sb="0" eb="2">
      <t>ヘイセイ</t>
    </rPh>
    <rPh sb="4" eb="5">
      <t>ネン</t>
    </rPh>
    <rPh sb="7" eb="8">
      <t>ガツ</t>
    </rPh>
    <rPh sb="8" eb="9">
      <t>マツ</t>
    </rPh>
    <rPh sb="9" eb="10">
      <t>ヒ</t>
    </rPh>
    <rPh sb="10" eb="12">
      <t>ゲンザイ</t>
    </rPh>
    <phoneticPr fontId="7"/>
  </si>
  <si>
    <t>-</t>
    <phoneticPr fontId="2"/>
  </si>
  <si>
    <t>①切花類</t>
    <rPh sb="1" eb="3">
      <t>キリバナ</t>
    </rPh>
    <rPh sb="3" eb="4">
      <t>ルイ</t>
    </rPh>
    <phoneticPr fontId="7"/>
  </si>
  <si>
    <t>平成25年実績　</t>
    <rPh sb="0" eb="2">
      <t>ヘイセイ</t>
    </rPh>
    <rPh sb="4" eb="5">
      <t>ネン</t>
    </rPh>
    <rPh sb="5" eb="7">
      <t>ジッセキ</t>
    </rPh>
    <phoneticPr fontId="7"/>
  </si>
  <si>
    <t>平成26年実績　</t>
    <rPh sb="0" eb="2">
      <t>ヘイセイ</t>
    </rPh>
    <rPh sb="4" eb="5">
      <t>ネン</t>
    </rPh>
    <rPh sb="5" eb="7">
      <t>ジッセキ</t>
    </rPh>
    <phoneticPr fontId="7"/>
  </si>
  <si>
    <t>平成27年実績　</t>
    <rPh sb="0" eb="2">
      <t>ヘイセイ</t>
    </rPh>
    <rPh sb="4" eb="5">
      <t>ネン</t>
    </rPh>
    <rPh sb="5" eb="7">
      <t>ジッセキ</t>
    </rPh>
    <phoneticPr fontId="7"/>
  </si>
  <si>
    <t>平成28年実績　</t>
    <rPh sb="0" eb="2">
      <t>ヘイセイ</t>
    </rPh>
    <rPh sb="4" eb="5">
      <t>ネン</t>
    </rPh>
    <rPh sb="5" eb="7">
      <t>ジッセキ</t>
    </rPh>
    <phoneticPr fontId="7"/>
  </si>
  <si>
    <t>平成29年実績　</t>
    <rPh sb="0" eb="2">
      <t>ヘイセイ</t>
    </rPh>
    <rPh sb="4" eb="5">
      <t>ネン</t>
    </rPh>
    <rPh sb="5" eb="7">
      <t>ジッセキ</t>
    </rPh>
    <phoneticPr fontId="7"/>
  </si>
  <si>
    <t>②鉢物類、花壇用苗もの</t>
  </si>
  <si>
    <t>平成25年実績</t>
    <rPh sb="0" eb="1">
      <t>ヘイセイ</t>
    </rPh>
    <rPh sb="1" eb="2">
      <t>セイ</t>
    </rPh>
    <rPh sb="4" eb="5">
      <t>ネン</t>
    </rPh>
    <rPh sb="5" eb="7">
      <t>ジッセキ</t>
    </rPh>
    <phoneticPr fontId="7"/>
  </si>
  <si>
    <t>-</t>
    <phoneticPr fontId="2"/>
  </si>
  <si>
    <t>27～28年</t>
    <rPh sb="5" eb="6">
      <t>ネン</t>
    </rPh>
    <phoneticPr fontId="2"/>
  </si>
  <si>
    <t>28～29年</t>
    <rPh sb="5" eb="6">
      <t>ネン</t>
    </rPh>
    <phoneticPr fontId="2"/>
  </si>
  <si>
    <t>29～30年</t>
    <rPh sb="5" eb="6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</si>
  <si>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</si>
  <si>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</si>
  <si>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</si>
  <si>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平成24年</t>
    <rPh sb="0" eb="2">
      <t>ヘイセイ</t>
    </rPh>
    <rPh sb="4" eb="5">
      <t>ネン</t>
    </rPh>
    <phoneticPr fontId="7"/>
  </si>
  <si>
    <t>（１）　専業兼業別農家数の推移（農業センサス）（Ｐ64参照）</t>
    <rPh sb="4" eb="6">
      <t>センギョウ</t>
    </rPh>
    <rPh sb="6" eb="8">
      <t>ケンギョウ</t>
    </rPh>
    <rPh sb="8" eb="9">
      <t>ベツ</t>
    </rPh>
    <rPh sb="9" eb="11">
      <t>ノウカ</t>
    </rPh>
    <rPh sb="11" eb="12">
      <t>コスウ</t>
    </rPh>
    <rPh sb="13" eb="15">
      <t>スイイ</t>
    </rPh>
    <rPh sb="16" eb="18">
      <t>ノウギョウ</t>
    </rPh>
    <rPh sb="27" eb="29">
      <t>サンショウ</t>
    </rPh>
    <phoneticPr fontId="2"/>
  </si>
  <si>
    <t>（２）　字別専業兼業別農家数　2015年（平成27年）農業センサス（Ｐ64参照）</t>
    <rPh sb="4" eb="5">
      <t>アザ</t>
    </rPh>
    <rPh sb="5" eb="6">
      <t>ベツ</t>
    </rPh>
    <rPh sb="6" eb="8">
      <t>センギョウ</t>
    </rPh>
    <rPh sb="8" eb="10">
      <t>ケンギョウ</t>
    </rPh>
    <rPh sb="10" eb="11">
      <t>ベツ</t>
    </rPh>
    <rPh sb="11" eb="13">
      <t>ノウカ</t>
    </rPh>
    <rPh sb="13" eb="14">
      <t>スウ</t>
    </rPh>
    <rPh sb="19" eb="20">
      <t>ネン</t>
    </rPh>
    <rPh sb="21" eb="23">
      <t>ヘイセイ</t>
    </rPh>
    <rPh sb="25" eb="26">
      <t>ネン</t>
    </rPh>
    <rPh sb="27" eb="29">
      <t>ノウギョウ</t>
    </rPh>
    <rPh sb="37" eb="39">
      <t>サンショウ</t>
    </rPh>
    <phoneticPr fontId="2"/>
  </si>
  <si>
    <t>（３）　年齢別農家人口の推移（Ｐ65参照）</t>
    <rPh sb="4" eb="7">
      <t>ネンレイベツ</t>
    </rPh>
    <rPh sb="7" eb="9">
      <t>ノウカ</t>
    </rPh>
    <rPh sb="9" eb="11">
      <t>ジンコウ</t>
    </rPh>
    <rPh sb="12" eb="14">
      <t>スイイ</t>
    </rPh>
    <rPh sb="18" eb="20">
      <t>サンショウ</t>
    </rPh>
    <phoneticPr fontId="2"/>
  </si>
  <si>
    <t>（５）　さとうきびの生産量及び生産高（Ｐ74参照）</t>
    <rPh sb="10" eb="13">
      <t>セイサンリョウ</t>
    </rPh>
    <rPh sb="13" eb="14">
      <t>オヨ</t>
    </rPh>
    <rPh sb="15" eb="18">
      <t>セイサンダカ</t>
    </rPh>
    <rPh sb="22" eb="24">
      <t>サンショウ</t>
    </rPh>
    <phoneticPr fontId="2"/>
  </si>
  <si>
    <t>（６）　琉球かすりの生産高の推移（Ｐ79参照）</t>
    <rPh sb="4" eb="6">
      <t>リュウキュウ</t>
    </rPh>
    <rPh sb="10" eb="13">
      <t>セイサンダカ</t>
    </rPh>
    <rPh sb="14" eb="16">
      <t>スイイ</t>
    </rPh>
    <rPh sb="20" eb="22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</si>
</sst>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43" formatCode="_ * #,##0.00_ ;_ * \-#,##0.00_ ;_ * &quot;-&quot;??_ ;_ @_ "/>
    <numFmt numFmtId="176" formatCode="#,##0;[Red]#,##0"/>
    <numFmt numFmtId="177" formatCode="0_);\(0\)"/>
    <numFmt numFmtId="178" formatCode="#,##0_);\(#,##0\)"/>
    <numFmt numFmtId="179" formatCode="0_);[Red]\(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;[Red]#,##0.0"/>
    <numFmt numFmtId="183" formatCode="#,##0.00;[Red]#,##0.00"/>
    <numFmt numFmtId="184" formatCode="#,##0_ "/>
    <numFmt numFmtId="185" formatCode="#,##0.0_ "/>
    <numFmt numFmtId="186" formatCode="#,##0.0_);\(#,##0.0\)"/>
    <numFmt numFmtId="187" formatCode="0.00_);[Red]\(0.00\)"/>
    <numFmt numFmtId="188" formatCode="#,##0_);[Red]\(#,##0\)"/>
  </numFmts>
  <fonts count="24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1"/>
      <name val="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0" fontId="16" fillId="0" borderId="0"/>
  </cellStyleXfs>
  <cellXfs count="90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distributed" vertical="center"/>
    </xf>
    <xf numFmtId="177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6" fontId="4" fillId="0" borderId="2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176" fontId="1" fillId="0" borderId="10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176" fontId="1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78" fontId="3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0" fillId="0" borderId="0" xfId="0" applyNumberFormat="1"/>
    <xf numFmtId="0" fontId="0" fillId="0" borderId="0" xfId="0" applyBorder="1"/>
    <xf numFmtId="0" fontId="5" fillId="0" borderId="0" xfId="0" applyFont="1"/>
    <xf numFmtId="178" fontId="0" fillId="0" borderId="0" xfId="0" applyNumberFormat="1"/>
    <xf numFmtId="178" fontId="1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distributed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0" xfId="0" applyFont="1"/>
    <xf numFmtId="38" fontId="0" fillId="0" borderId="0" xfId="1" applyFont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7" fontId="1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5" fillId="0" borderId="20" xfId="0" applyFont="1" applyBorder="1" applyAlignment="1">
      <alignment horizontal="left" vertical="center"/>
    </xf>
    <xf numFmtId="0" fontId="3" fillId="0" borderId="36" xfId="0" applyFont="1" applyBorder="1" applyAlignment="1">
      <alignment horizontal="distributed" vertical="center"/>
    </xf>
    <xf numFmtId="0" fontId="8" fillId="0" borderId="0" xfId="0" applyFon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178" fontId="0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9" fontId="0" fillId="0" borderId="0" xfId="0" applyNumberForma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/>
    </xf>
    <xf numFmtId="178" fontId="1" fillId="0" borderId="2" xfId="0" applyNumberFormat="1" applyFont="1" applyBorder="1" applyAlignment="1">
      <alignment horizontal="right" vertical="center"/>
    </xf>
    <xf numFmtId="178" fontId="12" fillId="0" borderId="12" xfId="0" applyNumberFormat="1" applyFont="1" applyBorder="1" applyAlignment="1">
      <alignment horizontal="right" vertical="center"/>
    </xf>
    <xf numFmtId="178" fontId="12" fillId="0" borderId="10" xfId="0" applyNumberFormat="1" applyFont="1" applyBorder="1" applyAlignment="1">
      <alignment horizontal="right" vertical="center"/>
    </xf>
    <xf numFmtId="178" fontId="13" fillId="0" borderId="10" xfId="0" applyNumberFormat="1" applyFont="1" applyBorder="1" applyAlignment="1">
      <alignment horizontal="right" vertical="center"/>
    </xf>
    <xf numFmtId="178" fontId="12" fillId="0" borderId="2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6" fontId="3" fillId="0" borderId="15" xfId="0" applyNumberFormat="1" applyFont="1" applyBorder="1" applyAlignment="1">
      <alignment horizontal="left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2" fillId="0" borderId="12" xfId="0" applyNumberFormat="1" applyFont="1" applyBorder="1" applyAlignment="1">
      <alignment horizontal="center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/>
    </xf>
    <xf numFmtId="0" fontId="3" fillId="0" borderId="0" xfId="0" applyFont="1" applyAlignment="1">
      <alignment horizontal="right"/>
    </xf>
    <xf numFmtId="0" fontId="0" fillId="0" borderId="37" xfId="0" applyBorder="1" applyAlignment="1"/>
    <xf numFmtId="0" fontId="0" fillId="0" borderId="0" xfId="0" applyBorder="1" applyAlignment="1"/>
    <xf numFmtId="0" fontId="0" fillId="0" borderId="20" xfId="0" applyBorder="1" applyAlignment="1"/>
    <xf numFmtId="0" fontId="0" fillId="0" borderId="15" xfId="0" applyBorder="1" applyAlignment="1"/>
    <xf numFmtId="0" fontId="0" fillId="0" borderId="14" xfId="0" applyBorder="1" applyAlignment="1"/>
    <xf numFmtId="0" fontId="0" fillId="0" borderId="0" xfId="0" applyBorder="1" applyAlignment="1">
      <alignment vertical="center"/>
    </xf>
    <xf numFmtId="38" fontId="0" fillId="0" borderId="0" xfId="1" applyFont="1"/>
    <xf numFmtId="176" fontId="0" fillId="0" borderId="0" xfId="0" applyNumberForma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vertical="center" textRotation="255"/>
    </xf>
    <xf numFmtId="0" fontId="3" fillId="0" borderId="3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79" fontId="5" fillId="0" borderId="13" xfId="0" applyNumberFormat="1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179" fontId="5" fillId="0" borderId="3" xfId="0" applyNumberFormat="1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9" fontId="5" fillId="0" borderId="10" xfId="0" applyNumberFormat="1" applyFont="1" applyFill="1" applyBorder="1" applyAlignment="1">
      <alignment vertical="center"/>
    </xf>
    <xf numFmtId="179" fontId="5" fillId="0" borderId="0" xfId="0" applyNumberFormat="1" applyFont="1" applyFill="1" applyAlignment="1">
      <alignment vertical="center"/>
    </xf>
    <xf numFmtId="176" fontId="5" fillId="0" borderId="26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3" fillId="0" borderId="0" xfId="0" applyNumberFormat="1" applyFont="1"/>
    <xf numFmtId="0" fontId="1" fillId="0" borderId="0" xfId="0" applyFont="1" applyAlignment="1">
      <alignment vertical="top"/>
    </xf>
    <xf numFmtId="183" fontId="5" fillId="0" borderId="12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83" fontId="5" fillId="0" borderId="1" xfId="0" applyNumberFormat="1" applyFont="1" applyFill="1" applyBorder="1" applyAlignment="1">
      <alignment vertical="center"/>
    </xf>
    <xf numFmtId="183" fontId="5" fillId="0" borderId="1" xfId="0" applyNumberFormat="1" applyFont="1" applyFill="1" applyBorder="1" applyAlignment="1">
      <alignment horizontal="right" vertical="center"/>
    </xf>
    <xf numFmtId="182" fontId="5" fillId="0" borderId="1" xfId="0" applyNumberFormat="1" applyFont="1" applyFill="1" applyBorder="1" applyAlignment="1">
      <alignment vertical="center"/>
    </xf>
    <xf numFmtId="0" fontId="1" fillId="0" borderId="0" xfId="0" applyFont="1"/>
    <xf numFmtId="0" fontId="1" fillId="0" borderId="20" xfId="0" applyFont="1" applyBorder="1"/>
    <xf numFmtId="178" fontId="0" fillId="0" borderId="12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12" xfId="0" applyNumberFormat="1" applyFont="1" applyFill="1" applyBorder="1" applyAlignment="1">
      <alignment horizontal="right" vertical="center"/>
    </xf>
    <xf numFmtId="0" fontId="1" fillId="0" borderId="0" xfId="0" applyFont="1" applyBorder="1"/>
    <xf numFmtId="178" fontId="1" fillId="0" borderId="26" xfId="0" applyNumberFormat="1" applyFont="1" applyFill="1" applyBorder="1" applyAlignment="1">
      <alignment horizontal="right" vertical="center"/>
    </xf>
    <xf numFmtId="178" fontId="0" fillId="0" borderId="13" xfId="0" applyNumberFormat="1" applyFill="1" applyBorder="1" applyAlignment="1">
      <alignment horizontal="center" vertical="center"/>
    </xf>
    <xf numFmtId="178" fontId="1" fillId="0" borderId="13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8" fontId="0" fillId="0" borderId="34" xfId="0" applyNumberFormat="1" applyFill="1" applyBorder="1" applyAlignment="1">
      <alignment horizontal="right" vertical="center"/>
    </xf>
    <xf numFmtId="178" fontId="0" fillId="0" borderId="19" xfId="0" applyNumberFormat="1" applyFill="1" applyBorder="1" applyAlignment="1">
      <alignment horizontal="center" vertical="center"/>
    </xf>
    <xf numFmtId="178" fontId="1" fillId="0" borderId="19" xfId="0" applyNumberFormat="1" applyFont="1" applyFill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184" fontId="1" fillId="0" borderId="46" xfId="0" applyNumberFormat="1" applyFont="1" applyFill="1" applyBorder="1" applyAlignment="1">
      <alignment horizontal="right" vertical="center"/>
    </xf>
    <xf numFmtId="184" fontId="1" fillId="0" borderId="67" xfId="0" applyNumberFormat="1" applyFont="1" applyFill="1" applyBorder="1" applyAlignment="1">
      <alignment horizontal="right" vertical="center"/>
    </xf>
    <xf numFmtId="184" fontId="1" fillId="0" borderId="67" xfId="0" applyNumberFormat="1" applyFont="1" applyFill="1" applyBorder="1" applyAlignment="1">
      <alignment vertical="center"/>
    </xf>
    <xf numFmtId="184" fontId="1" fillId="0" borderId="37" xfId="0" applyNumberFormat="1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184" fontId="1" fillId="0" borderId="8" xfId="0" applyNumberFormat="1" applyFont="1" applyFill="1" applyBorder="1" applyAlignment="1">
      <alignment vertical="center"/>
    </xf>
    <xf numFmtId="184" fontId="1" fillId="0" borderId="1" xfId="0" applyNumberFormat="1" applyFont="1" applyFill="1" applyBorder="1" applyAlignment="1">
      <alignment vertical="center"/>
    </xf>
    <xf numFmtId="184" fontId="1" fillId="0" borderId="6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84" fontId="1" fillId="0" borderId="23" xfId="0" applyNumberFormat="1" applyFont="1" applyFill="1" applyBorder="1" applyAlignment="1">
      <alignment vertical="center"/>
    </xf>
    <xf numFmtId="184" fontId="1" fillId="0" borderId="28" xfId="0" applyNumberFormat="1" applyFont="1" applyFill="1" applyBorder="1" applyAlignment="1">
      <alignment vertical="center"/>
    </xf>
    <xf numFmtId="184" fontId="1" fillId="0" borderId="25" xfId="0" applyNumberFormat="1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84" fontId="1" fillId="0" borderId="8" xfId="0" applyNumberFormat="1" applyFont="1" applyFill="1" applyBorder="1" applyAlignment="1">
      <alignment horizontal="righ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vertical="center"/>
    </xf>
    <xf numFmtId="0" fontId="1" fillId="0" borderId="50" xfId="0" applyFont="1" applyFill="1" applyBorder="1" applyAlignment="1">
      <alignment vertical="center"/>
    </xf>
    <xf numFmtId="184" fontId="1" fillId="0" borderId="0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 textRotation="255"/>
    </xf>
    <xf numFmtId="49" fontId="1" fillId="0" borderId="10" xfId="0" applyNumberFormat="1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vertical="center"/>
    </xf>
    <xf numFmtId="184" fontId="1" fillId="0" borderId="6" xfId="0" applyNumberFormat="1" applyFont="1" applyFill="1" applyBorder="1" applyAlignment="1">
      <alignment horizontal="right" vertical="center"/>
    </xf>
    <xf numFmtId="184" fontId="1" fillId="0" borderId="27" xfId="0" applyNumberFormat="1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185" fontId="1" fillId="0" borderId="6" xfId="0" applyNumberFormat="1" applyFont="1" applyFill="1" applyBorder="1" applyAlignment="1">
      <alignment vertical="center"/>
    </xf>
    <xf numFmtId="185" fontId="1" fillId="0" borderId="1" xfId="0" applyNumberFormat="1" applyFont="1" applyFill="1" applyBorder="1" applyAlignment="1">
      <alignment vertical="center"/>
    </xf>
    <xf numFmtId="184" fontId="1" fillId="0" borderId="62" xfId="0" applyNumberFormat="1" applyFont="1" applyFill="1" applyBorder="1" applyAlignment="1">
      <alignment vertical="center"/>
    </xf>
    <xf numFmtId="0" fontId="1" fillId="0" borderId="1" xfId="0" applyFont="1" applyFill="1" applyBorder="1"/>
    <xf numFmtId="0" fontId="1" fillId="0" borderId="0" xfId="0" applyFont="1" applyFill="1"/>
    <xf numFmtId="184" fontId="1" fillId="0" borderId="19" xfId="0" applyNumberFormat="1" applyFont="1" applyFill="1" applyBorder="1" applyAlignment="1">
      <alignment vertical="center"/>
    </xf>
    <xf numFmtId="184" fontId="1" fillId="0" borderId="30" xfId="0" applyNumberFormat="1" applyFont="1" applyFill="1" applyBorder="1" applyAlignment="1">
      <alignment vertical="center"/>
    </xf>
    <xf numFmtId="178" fontId="3" fillId="0" borderId="10" xfId="0" applyNumberFormat="1" applyFont="1" applyBorder="1" applyAlignment="1">
      <alignment horizontal="center" vertical="center"/>
    </xf>
    <xf numFmtId="178" fontId="1" fillId="0" borderId="10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178" fontId="1" fillId="0" borderId="2" xfId="0" applyNumberFormat="1" applyFont="1" applyBorder="1" applyAlignment="1">
      <alignment horizontal="right" vertical="center"/>
    </xf>
    <xf numFmtId="0" fontId="0" fillId="0" borderId="0" xfId="0" applyBorder="1" applyAlignment="1">
      <alignment vertical="distributed" textRotation="255"/>
    </xf>
    <xf numFmtId="176" fontId="0" fillId="0" borderId="0" xfId="0" applyNumberFormat="1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178" fontId="1" fillId="0" borderId="36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8" fontId="3" fillId="0" borderId="67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distributed" vertical="center"/>
    </xf>
    <xf numFmtId="178" fontId="1" fillId="0" borderId="30" xfId="0" applyNumberFormat="1" applyFont="1" applyBorder="1" applyAlignment="1">
      <alignment horizontal="center" vertical="center"/>
    </xf>
    <xf numFmtId="178" fontId="1" fillId="0" borderId="33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178" fontId="1" fillId="0" borderId="35" xfId="0" applyNumberFormat="1" applyFont="1" applyBorder="1" applyAlignment="1">
      <alignment horizontal="center" vertical="center"/>
    </xf>
    <xf numFmtId="178" fontId="0" fillId="0" borderId="35" xfId="0" applyNumberFormat="1" applyBorder="1" applyAlignment="1">
      <alignment horizontal="center" vertical="center"/>
    </xf>
    <xf numFmtId="178" fontId="0" fillId="0" borderId="68" xfId="0" applyNumberFormat="1" applyBorder="1" applyAlignment="1">
      <alignment horizontal="center" vertical="center"/>
    </xf>
    <xf numFmtId="178" fontId="12" fillId="0" borderId="1" xfId="0" applyNumberFormat="1" applyFont="1" applyBorder="1" applyAlignment="1">
      <alignment horizontal="right" vertical="center"/>
    </xf>
    <xf numFmtId="178" fontId="12" fillId="0" borderId="26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178" fontId="1" fillId="0" borderId="10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8" xfId="0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8" fontId="0" fillId="0" borderId="1" xfId="0" applyNumberFormat="1" applyBorder="1" applyAlignment="1">
      <alignment horizontal="right" vertical="center"/>
    </xf>
    <xf numFmtId="178" fontId="0" fillId="0" borderId="13" xfId="0" applyNumberFormat="1" applyBorder="1" applyAlignment="1">
      <alignment horizontal="right" vertical="center"/>
    </xf>
    <xf numFmtId="0" fontId="3" fillId="0" borderId="47" xfId="0" applyFont="1" applyBorder="1" applyAlignment="1">
      <alignment vertical="center"/>
    </xf>
    <xf numFmtId="176" fontId="0" fillId="0" borderId="10" xfId="0" applyNumberFormat="1" applyBorder="1" applyAlignment="1">
      <alignment horizontal="right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176" fontId="3" fillId="2" borderId="0" xfId="0" applyNumberFormat="1" applyFont="1" applyFill="1" applyBorder="1" applyAlignment="1">
      <alignment horizontal="right" vertical="center"/>
    </xf>
    <xf numFmtId="178" fontId="12" fillId="0" borderId="0" xfId="0" applyNumberFormat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center" vertical="center"/>
    </xf>
    <xf numFmtId="178" fontId="1" fillId="0" borderId="13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vertical="center"/>
    </xf>
    <xf numFmtId="187" fontId="5" fillId="0" borderId="13" xfId="0" applyNumberFormat="1" applyFont="1" applyFill="1" applyBorder="1" applyAlignment="1">
      <alignment vertical="center"/>
    </xf>
    <xf numFmtId="187" fontId="5" fillId="0" borderId="11" xfId="0" applyNumberFormat="1" applyFont="1" applyFill="1" applyBorder="1" applyAlignment="1">
      <alignment vertical="center"/>
    </xf>
    <xf numFmtId="187" fontId="5" fillId="0" borderId="3" xfId="0" applyNumberFormat="1" applyFont="1" applyFill="1" applyBorder="1" applyAlignment="1">
      <alignment vertical="center"/>
    </xf>
    <xf numFmtId="187" fontId="5" fillId="0" borderId="26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20" xfId="0" applyFont="1" applyFill="1" applyBorder="1" applyAlignment="1"/>
    <xf numFmtId="0" fontId="5" fillId="0" borderId="62" xfId="0" applyFont="1" applyFill="1" applyBorder="1" applyAlignment="1">
      <alignment horizontal="right" shrinkToFit="1"/>
    </xf>
    <xf numFmtId="0" fontId="5" fillId="0" borderId="62" xfId="0" applyFont="1" applyFill="1" applyBorder="1" applyAlignment="1">
      <alignment horizontal="left" shrinkToFit="1"/>
    </xf>
    <xf numFmtId="0" fontId="5" fillId="0" borderId="52" xfId="0" applyFont="1" applyFill="1" applyBorder="1" applyAlignment="1">
      <alignment horizontal="left" shrinkToFit="1"/>
    </xf>
    <xf numFmtId="0" fontId="5" fillId="0" borderId="50" xfId="0" applyFont="1" applyFill="1" applyBorder="1" applyAlignment="1">
      <alignment horizontal="right" shrinkToFit="1"/>
    </xf>
    <xf numFmtId="0" fontId="5" fillId="0" borderId="61" xfId="0" applyFont="1" applyFill="1" applyBorder="1" applyAlignment="1">
      <alignment horizontal="left" shrinkToFit="1"/>
    </xf>
    <xf numFmtId="0" fontId="5" fillId="0" borderId="19" xfId="0" applyFont="1" applyFill="1" applyBorder="1" applyAlignment="1">
      <alignment horizontal="center" vertical="top"/>
    </xf>
    <xf numFmtId="0" fontId="5" fillId="0" borderId="33" xfId="0" applyFont="1" applyFill="1" applyBorder="1" applyAlignment="1">
      <alignment horizontal="center" vertical="top"/>
    </xf>
    <xf numFmtId="0" fontId="5" fillId="0" borderId="34" xfId="0" applyFont="1" applyFill="1" applyBorder="1" applyAlignment="1">
      <alignment horizontal="center" vertical="top"/>
    </xf>
    <xf numFmtId="0" fontId="5" fillId="0" borderId="41" xfId="0" applyFont="1" applyFill="1" applyBorder="1" applyAlignment="1">
      <alignment horizontal="distributed" vertical="distributed"/>
    </xf>
    <xf numFmtId="187" fontId="22" fillId="0" borderId="1" xfId="0" applyNumberFormat="1" applyFont="1" applyFill="1" applyBorder="1" applyAlignment="1">
      <alignment vertical="center"/>
    </xf>
    <xf numFmtId="187" fontId="22" fillId="0" borderId="10" xfId="0" applyNumberFormat="1" applyFont="1" applyFill="1" applyBorder="1" applyAlignment="1">
      <alignment vertical="center"/>
    </xf>
    <xf numFmtId="187" fontId="22" fillId="0" borderId="12" xfId="0" applyNumberFormat="1" applyFont="1" applyFill="1" applyBorder="1" applyAlignment="1">
      <alignment vertical="center"/>
    </xf>
    <xf numFmtId="182" fontId="5" fillId="0" borderId="42" xfId="0" applyNumberFormat="1" applyFont="1" applyFill="1" applyBorder="1" applyAlignment="1">
      <alignment horizontal="distributed" vertical="distributed"/>
    </xf>
    <xf numFmtId="182" fontId="3" fillId="0" borderId="20" xfId="0" applyNumberFormat="1" applyFont="1" applyFill="1" applyBorder="1" applyAlignment="1"/>
    <xf numFmtId="182" fontId="3" fillId="0" borderId="0" xfId="0" applyNumberFormat="1" applyFont="1" applyFill="1" applyAlignment="1"/>
    <xf numFmtId="0" fontId="3" fillId="0" borderId="0" xfId="0" applyFont="1" applyFill="1" applyAlignment="1">
      <alignment horizontal="distributed" vertical="distributed"/>
    </xf>
    <xf numFmtId="0" fontId="3" fillId="0" borderId="0" xfId="0" applyFont="1" applyFill="1" applyAlignment="1">
      <alignment horizontal="right" vertical="center"/>
    </xf>
    <xf numFmtId="0" fontId="5" fillId="0" borderId="62" xfId="0" applyFont="1" applyFill="1" applyBorder="1" applyAlignment="1">
      <alignment horizontal="right"/>
    </xf>
    <xf numFmtId="0" fontId="5" fillId="0" borderId="62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right"/>
    </xf>
    <xf numFmtId="0" fontId="5" fillId="0" borderId="61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center" vertical="top"/>
    </xf>
    <xf numFmtId="0" fontId="11" fillId="0" borderId="41" xfId="0" applyFont="1" applyFill="1" applyBorder="1" applyAlignment="1">
      <alignment horizontal="distributed" vertical="distributed"/>
    </xf>
    <xf numFmtId="187" fontId="22" fillId="0" borderId="2" xfId="0" applyNumberFormat="1" applyFont="1" applyFill="1" applyBorder="1" applyAlignment="1">
      <alignment vertical="center"/>
    </xf>
    <xf numFmtId="0" fontId="23" fillId="0" borderId="0" xfId="0" applyFont="1" applyFill="1" applyAlignment="1"/>
    <xf numFmtId="176" fontId="5" fillId="0" borderId="1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/>
    <xf numFmtId="0" fontId="1" fillId="0" borderId="0" xfId="0" applyFont="1" applyFill="1" applyAlignment="1">
      <alignment vertical="top"/>
    </xf>
    <xf numFmtId="0" fontId="5" fillId="0" borderId="44" xfId="0" applyFont="1" applyFill="1" applyBorder="1" applyAlignment="1">
      <alignment horizontal="center" vertical="top"/>
    </xf>
    <xf numFmtId="0" fontId="5" fillId="0" borderId="43" xfId="0" applyFont="1" applyFill="1" applyBorder="1" applyAlignment="1">
      <alignment horizontal="center" vertical="top"/>
    </xf>
    <xf numFmtId="0" fontId="5" fillId="0" borderId="41" xfId="0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vertical="center"/>
    </xf>
    <xf numFmtId="176" fontId="5" fillId="0" borderId="61" xfId="0" applyNumberFormat="1" applyFont="1" applyFill="1" applyBorder="1" applyAlignment="1">
      <alignment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60" xfId="0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right" vertical="center"/>
    </xf>
    <xf numFmtId="0" fontId="17" fillId="0" borderId="63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top"/>
    </xf>
    <xf numFmtId="0" fontId="3" fillId="0" borderId="34" xfId="0" applyFont="1" applyFill="1" applyBorder="1" applyAlignment="1">
      <alignment horizontal="center" vertical="top"/>
    </xf>
    <xf numFmtId="0" fontId="3" fillId="0" borderId="41" xfId="0" applyFont="1" applyFill="1" applyBorder="1" applyAlignment="1">
      <alignment horizontal="distributed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distributed" vertical="center"/>
    </xf>
    <xf numFmtId="183" fontId="5" fillId="0" borderId="13" xfId="0" applyNumberFormat="1" applyFont="1" applyFill="1" applyBorder="1" applyAlignment="1">
      <alignment vertical="center"/>
    </xf>
    <xf numFmtId="183" fontId="5" fillId="0" borderId="26" xfId="0" applyNumberFormat="1" applyFont="1" applyFill="1" applyBorder="1" applyAlignment="1">
      <alignment vertical="center"/>
    </xf>
    <xf numFmtId="178" fontId="0" fillId="0" borderId="12" xfId="0" applyNumberFormat="1" applyFill="1" applyBorder="1" applyAlignment="1">
      <alignment horizontal="right" vertical="center"/>
    </xf>
    <xf numFmtId="0" fontId="1" fillId="0" borderId="65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vertical="center"/>
    </xf>
    <xf numFmtId="0" fontId="1" fillId="0" borderId="66" xfId="0" applyFont="1" applyFill="1" applyBorder="1" applyAlignment="1">
      <alignment vertical="center"/>
    </xf>
    <xf numFmtId="0" fontId="1" fillId="0" borderId="62" xfId="0" applyFont="1" applyFill="1" applyBorder="1" applyAlignment="1">
      <alignment horizontal="center" vertical="center"/>
    </xf>
    <xf numFmtId="178" fontId="1" fillId="0" borderId="62" xfId="0" applyNumberFormat="1" applyFont="1" applyFill="1" applyBorder="1" applyAlignment="1">
      <alignment vertical="center"/>
    </xf>
    <xf numFmtId="178" fontId="0" fillId="0" borderId="62" xfId="0" applyNumberFormat="1" applyFill="1" applyBorder="1" applyAlignment="1">
      <alignment horizontal="center" vertical="center"/>
    </xf>
    <xf numFmtId="178" fontId="1" fillId="0" borderId="61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178" fontId="1" fillId="0" borderId="3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78" fontId="1" fillId="0" borderId="0" xfId="0" applyNumberFormat="1" applyFont="1" applyFill="1" applyBorder="1"/>
    <xf numFmtId="178" fontId="3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/>
    <xf numFmtId="0" fontId="1" fillId="0" borderId="65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6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44" xfId="0" applyFont="1" applyFill="1" applyBorder="1" applyAlignment="1">
      <alignment horizontal="center" vertical="center"/>
    </xf>
    <xf numFmtId="49" fontId="1" fillId="0" borderId="60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vertical="center"/>
    </xf>
    <xf numFmtId="49" fontId="1" fillId="0" borderId="41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49" fontId="1" fillId="0" borderId="56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49" fontId="1" fillId="0" borderId="63" xfId="0" applyNumberFormat="1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vertical="center"/>
    </xf>
    <xf numFmtId="184" fontId="1" fillId="0" borderId="46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37" xfId="0" applyFont="1" applyFill="1" applyBorder="1"/>
    <xf numFmtId="0" fontId="0" fillId="0" borderId="37" xfId="0" applyFill="1" applyBorder="1" applyAlignment="1">
      <alignment horizontal="right" vertical="center"/>
    </xf>
    <xf numFmtId="184" fontId="1" fillId="0" borderId="39" xfId="0" applyNumberFormat="1" applyFont="1" applyFill="1" applyBorder="1" applyAlignment="1">
      <alignment vertical="center"/>
    </xf>
    <xf numFmtId="0" fontId="1" fillId="0" borderId="10" xfId="0" applyFont="1" applyFill="1" applyBorder="1"/>
    <xf numFmtId="0" fontId="1" fillId="0" borderId="20" xfId="0" applyFont="1" applyFill="1" applyBorder="1"/>
    <xf numFmtId="184" fontId="1" fillId="0" borderId="53" xfId="0" applyNumberFormat="1" applyFont="1" applyFill="1" applyBorder="1" applyAlignment="1">
      <alignment vertical="center"/>
    </xf>
    <xf numFmtId="0" fontId="9" fillId="0" borderId="0" xfId="0" applyFont="1" applyFill="1"/>
    <xf numFmtId="0" fontId="1" fillId="0" borderId="0" xfId="0" applyFont="1" applyFill="1" applyAlignment="1"/>
    <xf numFmtId="0" fontId="1" fillId="0" borderId="20" xfId="0" applyFont="1" applyFill="1" applyBorder="1" applyAlignment="1"/>
    <xf numFmtId="0" fontId="1" fillId="0" borderId="4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5" xfId="0" applyFont="1" applyFill="1" applyBorder="1"/>
    <xf numFmtId="0" fontId="1" fillId="0" borderId="56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/>
    </xf>
    <xf numFmtId="0" fontId="0" fillId="0" borderId="60" xfId="0" applyFill="1" applyBorder="1" applyAlignment="1">
      <alignment horizontal="center" vertical="top"/>
    </xf>
    <xf numFmtId="0" fontId="0" fillId="0" borderId="59" xfId="0" applyFill="1" applyBorder="1" applyAlignment="1">
      <alignment horizontal="center"/>
    </xf>
    <xf numFmtId="0" fontId="0" fillId="0" borderId="57" xfId="0" applyFill="1" applyBorder="1" applyAlignment="1">
      <alignment horizontal="center" vertical="top"/>
    </xf>
    <xf numFmtId="0" fontId="0" fillId="0" borderId="0" xfId="0" applyFill="1"/>
    <xf numFmtId="176" fontId="5" fillId="0" borderId="13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88" fontId="22" fillId="0" borderId="1" xfId="0" applyNumberFormat="1" applyFont="1" applyFill="1" applyBorder="1" applyAlignment="1">
      <alignment vertical="center"/>
    </xf>
    <xf numFmtId="188" fontId="22" fillId="0" borderId="13" xfId="0" applyNumberFormat="1" applyFont="1" applyFill="1" applyBorder="1" applyAlignment="1">
      <alignment vertical="center"/>
    </xf>
    <xf numFmtId="188" fontId="22" fillId="0" borderId="12" xfId="0" applyNumberFormat="1" applyFont="1" applyFill="1" applyBorder="1" applyAlignment="1">
      <alignment vertical="center"/>
    </xf>
    <xf numFmtId="188" fontId="22" fillId="0" borderId="40" xfId="0" applyNumberFormat="1" applyFont="1" applyFill="1" applyBorder="1" applyAlignment="1">
      <alignment vertical="center"/>
    </xf>
    <xf numFmtId="188" fontId="22" fillId="0" borderId="26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7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horizontal="right" vertical="center"/>
    </xf>
    <xf numFmtId="179" fontId="0" fillId="0" borderId="35" xfId="0" applyNumberFormat="1" applyFont="1" applyBorder="1" applyAlignment="1">
      <alignment horizontal="right" vertical="center"/>
    </xf>
    <xf numFmtId="179" fontId="0" fillId="0" borderId="37" xfId="0" applyNumberFormat="1" applyFont="1" applyBorder="1" applyAlignment="1">
      <alignment horizontal="right" vertical="center"/>
    </xf>
    <xf numFmtId="179" fontId="0" fillId="0" borderId="36" xfId="0" applyNumberFormat="1" applyFont="1" applyBorder="1" applyAlignment="1">
      <alignment horizontal="right" vertical="center"/>
    </xf>
    <xf numFmtId="179" fontId="0" fillId="0" borderId="35" xfId="0" applyNumberFormat="1" applyFont="1" applyBorder="1" applyAlignment="1">
      <alignment horizontal="center" vertical="center"/>
    </xf>
    <xf numFmtId="179" fontId="0" fillId="0" borderId="37" xfId="0" applyNumberFormat="1" applyFont="1" applyBorder="1" applyAlignment="1">
      <alignment horizontal="center" vertical="center"/>
    </xf>
    <xf numFmtId="179" fontId="0" fillId="0" borderId="36" xfId="0" applyNumberFormat="1" applyFont="1" applyBorder="1" applyAlignment="1">
      <alignment horizontal="center" vertical="center"/>
    </xf>
    <xf numFmtId="179" fontId="0" fillId="0" borderId="11" xfId="0" applyNumberFormat="1" applyFont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179" fontId="0" fillId="0" borderId="10" xfId="0" applyNumberFormat="1" applyFont="1" applyBorder="1" applyAlignment="1">
      <alignment horizontal="center" vertical="center"/>
    </xf>
    <xf numFmtId="179" fontId="0" fillId="0" borderId="6" xfId="0" applyNumberFormat="1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6" xfId="0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right" vertical="center"/>
    </xf>
    <xf numFmtId="179" fontId="0" fillId="0" borderId="11" xfId="0" applyNumberFormat="1" applyFont="1" applyBorder="1" applyAlignment="1">
      <alignment vertical="center"/>
    </xf>
    <xf numFmtId="179" fontId="0" fillId="0" borderId="7" xfId="0" applyNumberFormat="1" applyFont="1" applyBorder="1" applyAlignment="1">
      <alignment vertical="center"/>
    </xf>
    <xf numFmtId="179" fontId="0" fillId="0" borderId="3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32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79" fontId="0" fillId="0" borderId="8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179" fontId="0" fillId="0" borderId="10" xfId="0" applyNumberFormat="1" applyFont="1" applyBorder="1" applyAlignment="1">
      <alignment horizontal="right" vertical="center"/>
    </xf>
    <xf numFmtId="179" fontId="0" fillId="0" borderId="6" xfId="0" applyNumberFormat="1" applyFont="1" applyBorder="1" applyAlignment="1">
      <alignment horizontal="right" vertical="center"/>
    </xf>
    <xf numFmtId="179" fontId="0" fillId="0" borderId="2" xfId="0" applyNumberFormat="1" applyFont="1" applyBorder="1" applyAlignment="1">
      <alignment horizontal="right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9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9" fontId="0" fillId="0" borderId="9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77" fontId="3" fillId="0" borderId="11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/>
    </xf>
    <xf numFmtId="176" fontId="3" fillId="0" borderId="16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distributed" textRotation="255"/>
    </xf>
    <xf numFmtId="0" fontId="5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176" fontId="3" fillId="0" borderId="2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distributed" vertical="center"/>
    </xf>
    <xf numFmtId="0" fontId="0" fillId="0" borderId="6" xfId="0" applyBorder="1" applyAlignment="1">
      <alignment vertical="center"/>
    </xf>
    <xf numFmtId="0" fontId="3" fillId="0" borderId="37" xfId="0" applyFont="1" applyBorder="1" applyAlignment="1">
      <alignment horizontal="distributed" vertical="center"/>
    </xf>
    <xf numFmtId="0" fontId="0" fillId="0" borderId="37" xfId="0" applyBorder="1" applyAlignment="1">
      <alignment vertical="center"/>
    </xf>
    <xf numFmtId="0" fontId="13" fillId="0" borderId="6" xfId="0" applyFont="1" applyBorder="1" applyAlignment="1">
      <alignment horizontal="distributed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178" fontId="1" fillId="0" borderId="10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178" fontId="12" fillId="0" borderId="10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distributed" textRotation="255"/>
    </xf>
    <xf numFmtId="0" fontId="0" fillId="0" borderId="28" xfId="0" applyBorder="1" applyAlignment="1">
      <alignment horizontal="center" vertical="distributed" textRotation="255"/>
    </xf>
    <xf numFmtId="0" fontId="0" fillId="0" borderId="29" xfId="0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0" fontId="0" fillId="0" borderId="1" xfId="0" applyBorder="1" applyAlignment="1">
      <alignment horizontal="center" vertical="distributed" textRotation="255"/>
    </xf>
    <xf numFmtId="0" fontId="0" fillId="0" borderId="12" xfId="0" applyBorder="1" applyAlignment="1">
      <alignment horizontal="center" vertical="distributed" textRotation="255"/>
    </xf>
    <xf numFmtId="0" fontId="0" fillId="0" borderId="3" xfId="0" applyBorder="1" applyAlignment="1">
      <alignment horizontal="center" vertical="distributed" textRotation="255"/>
    </xf>
    <xf numFmtId="0" fontId="0" fillId="0" borderId="13" xfId="0" applyBorder="1" applyAlignment="1">
      <alignment horizontal="center" vertical="distributed" textRotation="255"/>
    </xf>
    <xf numFmtId="0" fontId="0" fillId="0" borderId="26" xfId="0" applyBorder="1" applyAlignment="1">
      <alignment horizontal="center" vertical="distributed" textRotation="255"/>
    </xf>
    <xf numFmtId="176" fontId="0" fillId="0" borderId="22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56" xfId="0" applyFont="1" applyBorder="1" applyAlignment="1">
      <alignment horizontal="center" vertical="distributed" textRotation="255"/>
    </xf>
    <xf numFmtId="0" fontId="12" fillId="0" borderId="28" xfId="0" applyFont="1" applyBorder="1" applyAlignment="1">
      <alignment horizontal="center" vertical="distributed" textRotation="255"/>
    </xf>
    <xf numFmtId="0" fontId="12" fillId="0" borderId="25" xfId="0" applyFont="1" applyBorder="1" applyAlignment="1">
      <alignment horizontal="center" vertical="distributed" textRotation="255"/>
    </xf>
    <xf numFmtId="0" fontId="12" fillId="0" borderId="41" xfId="0" applyFont="1" applyBorder="1" applyAlignment="1">
      <alignment horizontal="center" vertical="distributed" textRotation="255"/>
    </xf>
    <xf numFmtId="0" fontId="12" fillId="0" borderId="1" xfId="0" applyFont="1" applyBorder="1" applyAlignment="1">
      <alignment horizontal="center" vertical="distributed" textRotation="255"/>
    </xf>
    <xf numFmtId="0" fontId="12" fillId="0" borderId="10" xfId="0" applyFont="1" applyBorder="1" applyAlignment="1">
      <alignment horizontal="center" vertical="distributed" textRotation="255"/>
    </xf>
    <xf numFmtId="0" fontId="12" fillId="0" borderId="42" xfId="0" applyFont="1" applyBorder="1" applyAlignment="1">
      <alignment horizontal="center" vertical="distributed" textRotation="255"/>
    </xf>
    <xf numFmtId="0" fontId="12" fillId="0" borderId="13" xfId="0" applyFont="1" applyBorder="1" applyAlignment="1">
      <alignment horizontal="center" vertical="distributed" textRotation="255"/>
    </xf>
    <xf numFmtId="0" fontId="12" fillId="0" borderId="11" xfId="0" applyFont="1" applyBorder="1" applyAlignment="1">
      <alignment horizontal="center" vertical="distributed" textRotation="255"/>
    </xf>
    <xf numFmtId="0" fontId="0" fillId="0" borderId="25" xfId="0" applyBorder="1" applyAlignment="1">
      <alignment horizontal="center" vertical="distributed" textRotation="255"/>
    </xf>
    <xf numFmtId="0" fontId="0" fillId="0" borderId="10" xfId="0" applyBorder="1" applyAlignment="1">
      <alignment horizontal="center" vertical="distributed" textRotation="255"/>
    </xf>
    <xf numFmtId="0" fontId="0" fillId="0" borderId="11" xfId="0" applyBorder="1" applyAlignment="1">
      <alignment horizontal="center" vertical="distributed" textRotation="255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6" fontId="12" fillId="0" borderId="56" xfId="0" applyNumberFormat="1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42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3" fillId="0" borderId="54" xfId="0" applyFont="1" applyBorder="1" applyAlignment="1">
      <alignment horizontal="distributed" vertical="center"/>
    </xf>
    <xf numFmtId="0" fontId="3" fillId="0" borderId="51" xfId="0" applyFont="1" applyBorder="1" applyAlignment="1">
      <alignment horizontal="distributed" vertical="center"/>
    </xf>
    <xf numFmtId="0" fontId="3" fillId="0" borderId="53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176" fontId="0" fillId="0" borderId="50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176" fontId="12" fillId="0" borderId="16" xfId="0" applyNumberFormat="1" applyFont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26" xfId="0" applyNumberFormat="1" applyFont="1" applyBorder="1" applyAlignment="1">
      <alignment horizontal="center" vertical="center"/>
    </xf>
    <xf numFmtId="0" fontId="0" fillId="0" borderId="62" xfId="0" applyBorder="1" applyAlignment="1">
      <alignment horizontal="center" vertical="distributed" textRotation="255"/>
    </xf>
    <xf numFmtId="176" fontId="0" fillId="0" borderId="28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0" fontId="0" fillId="0" borderId="61" xfId="0" applyBorder="1" applyAlignment="1">
      <alignment horizontal="center" vertical="distributed" textRotation="255"/>
    </xf>
    <xf numFmtId="176" fontId="0" fillId="0" borderId="29" xfId="0" applyNumberFormat="1" applyFont="1" applyBorder="1" applyAlignment="1">
      <alignment horizontal="center" vertical="center"/>
    </xf>
    <xf numFmtId="176" fontId="0" fillId="0" borderId="34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distributed" textRotation="255"/>
    </xf>
    <xf numFmtId="176" fontId="0" fillId="0" borderId="25" xfId="0" applyNumberFormat="1" applyFont="1" applyBorder="1" applyAlignment="1">
      <alignment horizontal="center" vertical="center"/>
    </xf>
    <xf numFmtId="176" fontId="0" fillId="0" borderId="3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distributed" textRotation="255"/>
    </xf>
    <xf numFmtId="0" fontId="12" fillId="0" borderId="62" xfId="0" applyFont="1" applyBorder="1" applyAlignment="1">
      <alignment horizontal="center" vertical="distributed" textRotation="255"/>
    </xf>
    <xf numFmtId="0" fontId="12" fillId="0" borderId="52" xfId="0" applyFont="1" applyBorder="1" applyAlignment="1">
      <alignment horizontal="center" vertical="distributed" textRotation="255"/>
    </xf>
    <xf numFmtId="0" fontId="3" fillId="0" borderId="54" xfId="0" applyFont="1" applyBorder="1" applyAlignment="1">
      <alignment horizontal="distributed" vertical="center" wrapText="1"/>
    </xf>
    <xf numFmtId="0" fontId="3" fillId="0" borderId="51" xfId="0" applyFont="1" applyBorder="1" applyAlignment="1">
      <alignment horizontal="distributed" vertical="center" wrapText="1"/>
    </xf>
    <xf numFmtId="0" fontId="3" fillId="0" borderId="53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40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 wrapText="1"/>
    </xf>
    <xf numFmtId="176" fontId="12" fillId="0" borderId="60" xfId="0" applyNumberFormat="1" applyFont="1" applyBorder="1" applyAlignment="1">
      <alignment horizontal="center" vertical="center"/>
    </xf>
    <xf numFmtId="176" fontId="12" fillId="0" borderId="41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 wrapText="1"/>
    </xf>
    <xf numFmtId="0" fontId="3" fillId="0" borderId="32" xfId="0" applyFont="1" applyBorder="1" applyAlignment="1">
      <alignment horizontal="distributed" vertical="center" wrapText="1"/>
    </xf>
    <xf numFmtId="0" fontId="3" fillId="0" borderId="33" xfId="0" applyFont="1" applyBorder="1" applyAlignment="1">
      <alignment horizontal="distributed" vertical="center" wrapText="1"/>
    </xf>
    <xf numFmtId="0" fontId="3" fillId="0" borderId="59" xfId="0" applyFont="1" applyBorder="1" applyAlignment="1">
      <alignment horizontal="center" vertical="distributed" textRotation="255"/>
    </xf>
    <xf numFmtId="0" fontId="3" fillId="0" borderId="58" xfId="0" applyFont="1" applyBorder="1" applyAlignment="1">
      <alignment horizontal="center" vertical="distributed" textRotation="255"/>
    </xf>
    <xf numFmtId="0" fontId="3" fillId="0" borderId="57" xfId="0" applyFont="1" applyBorder="1" applyAlignment="1">
      <alignment horizontal="center" vertical="distributed" textRotation="255"/>
    </xf>
    <xf numFmtId="0" fontId="3" fillId="0" borderId="35" xfId="0" applyFont="1" applyBorder="1" applyAlignment="1">
      <alignment horizontal="distributed" vertical="center"/>
    </xf>
    <xf numFmtId="0" fontId="3" fillId="0" borderId="46" xfId="0" applyFont="1" applyBorder="1" applyAlignment="1">
      <alignment horizontal="distributed" vertical="center"/>
    </xf>
    <xf numFmtId="176" fontId="0" fillId="0" borderId="11" xfId="0" applyNumberFormat="1" applyFont="1" applyBorder="1" applyAlignment="1">
      <alignment horizontal="center" vertical="center"/>
    </xf>
    <xf numFmtId="38" fontId="17" fillId="0" borderId="10" xfId="1" applyFont="1" applyBorder="1" applyAlignment="1">
      <alignment horizontal="right" vertical="center"/>
    </xf>
    <xf numFmtId="38" fontId="17" fillId="0" borderId="6" xfId="1" applyFont="1" applyBorder="1" applyAlignment="1">
      <alignment horizontal="right" vertical="center"/>
    </xf>
    <xf numFmtId="38" fontId="17" fillId="0" borderId="2" xfId="1" applyFont="1" applyBorder="1" applyAlignment="1">
      <alignment horizontal="right" vertical="center"/>
    </xf>
    <xf numFmtId="0" fontId="17" fillId="0" borderId="4" xfId="0" applyFont="1" applyBorder="1" applyAlignment="1">
      <alignment horizontal="distributed" vertical="distributed"/>
    </xf>
    <xf numFmtId="0" fontId="17" fillId="0" borderId="6" xfId="0" applyFont="1" applyBorder="1" applyAlignment="1">
      <alignment horizontal="distributed" vertical="distributed"/>
    </xf>
    <xf numFmtId="0" fontId="17" fillId="0" borderId="2" xfId="0" applyFont="1" applyBorder="1" applyAlignment="1">
      <alignment horizontal="distributed" vertical="distributed"/>
    </xf>
    <xf numFmtId="0" fontId="20" fillId="0" borderId="4" xfId="0" applyFont="1" applyBorder="1" applyAlignment="1">
      <alignment horizontal="distributed" vertical="distributed"/>
    </xf>
    <xf numFmtId="0" fontId="20" fillId="0" borderId="6" xfId="0" applyFont="1" applyBorder="1" applyAlignment="1">
      <alignment horizontal="distributed" vertical="distributed"/>
    </xf>
    <xf numFmtId="0" fontId="20" fillId="0" borderId="2" xfId="0" applyFont="1" applyBorder="1" applyAlignment="1">
      <alignment horizontal="distributed" vertical="distributed"/>
    </xf>
    <xf numFmtId="0" fontId="17" fillId="0" borderId="5" xfId="0" applyFont="1" applyBorder="1" applyAlignment="1">
      <alignment horizontal="distributed" vertical="distributed"/>
    </xf>
    <xf numFmtId="0" fontId="17" fillId="0" borderId="7" xfId="0" applyFont="1" applyBorder="1" applyAlignment="1">
      <alignment horizontal="distributed" vertical="distributed"/>
    </xf>
    <xf numFmtId="0" fontId="17" fillId="0" borderId="3" xfId="0" applyFont="1" applyBorder="1" applyAlignment="1">
      <alignment horizontal="distributed" vertical="distributed"/>
    </xf>
    <xf numFmtId="38" fontId="17" fillId="0" borderId="11" xfId="1" applyFont="1" applyBorder="1" applyAlignment="1">
      <alignment horizontal="right" vertical="center"/>
    </xf>
    <xf numFmtId="38" fontId="17" fillId="0" borderId="7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17" fillId="0" borderId="10" xfId="1" applyFont="1" applyBorder="1" applyAlignment="1">
      <alignment horizontal="center" vertical="center"/>
    </xf>
    <xf numFmtId="38" fontId="17" fillId="0" borderId="6" xfId="1" applyFont="1" applyBorder="1" applyAlignment="1">
      <alignment horizontal="center" vertical="center"/>
    </xf>
    <xf numFmtId="38" fontId="17" fillId="0" borderId="11" xfId="1" applyFont="1" applyBorder="1" applyAlignment="1">
      <alignment horizontal="center" vertical="center"/>
    </xf>
    <xf numFmtId="38" fontId="17" fillId="0" borderId="7" xfId="1" applyFont="1" applyBorder="1" applyAlignment="1">
      <alignment horizontal="center" vertical="center"/>
    </xf>
    <xf numFmtId="38" fontId="17" fillId="0" borderId="8" xfId="1" applyFont="1" applyBorder="1" applyAlignment="1">
      <alignment horizontal="right" vertical="center"/>
    </xf>
    <xf numFmtId="38" fontId="17" fillId="0" borderId="9" xfId="1" applyFont="1" applyBorder="1" applyAlignment="1">
      <alignment horizontal="right" vertical="center"/>
    </xf>
    <xf numFmtId="0" fontId="17" fillId="0" borderId="4" xfId="0" applyFont="1" applyBorder="1" applyAlignment="1">
      <alignment horizontal="distributed" vertical="distributed" wrapText="1"/>
    </xf>
    <xf numFmtId="0" fontId="17" fillId="0" borderId="6" xfId="0" applyFont="1" applyBorder="1" applyAlignment="1">
      <alignment horizontal="distributed" vertical="distributed" wrapText="1"/>
    </xf>
    <xf numFmtId="0" fontId="17" fillId="0" borderId="2" xfId="0" applyFont="1" applyBorder="1" applyAlignment="1">
      <alignment horizontal="distributed" vertical="distributed" wrapText="1"/>
    </xf>
    <xf numFmtId="38" fontId="17" fillId="0" borderId="10" xfId="1" applyFont="1" applyBorder="1" applyAlignment="1">
      <alignment vertical="center"/>
    </xf>
    <xf numFmtId="38" fontId="17" fillId="0" borderId="6" xfId="1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38" fontId="17" fillId="0" borderId="2" xfId="1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38" fontId="10" fillId="0" borderId="1" xfId="1" applyFont="1" applyBorder="1" applyAlignment="1">
      <alignment horizontal="center" vertical="center" wrapText="1"/>
    </xf>
    <xf numFmtId="38" fontId="10" fillId="0" borderId="12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4" xfId="0" applyFont="1" applyBorder="1" applyAlignment="1">
      <alignment horizontal="distributed" vertical="distributed"/>
    </xf>
    <xf numFmtId="0" fontId="3" fillId="0" borderId="16" xfId="0" applyFont="1" applyBorder="1" applyAlignment="1">
      <alignment horizontal="distributed" vertical="distributed"/>
    </xf>
    <xf numFmtId="38" fontId="10" fillId="0" borderId="13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38" fontId="10" fillId="0" borderId="19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13" fillId="0" borderId="41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38" fontId="5" fillId="0" borderId="19" xfId="1" applyFont="1" applyBorder="1" applyAlignment="1">
      <alignment horizontal="center" vertical="center" wrapText="1"/>
    </xf>
    <xf numFmtId="38" fontId="5" fillId="0" borderId="19" xfId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/>
    </xf>
    <xf numFmtId="38" fontId="10" fillId="0" borderId="34" xfId="1" applyFont="1" applyBorder="1" applyAlignment="1">
      <alignment horizontal="center" vertical="center" wrapText="1"/>
    </xf>
    <xf numFmtId="38" fontId="10" fillId="0" borderId="26" xfId="1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 vertical="center"/>
    </xf>
    <xf numFmtId="0" fontId="5" fillId="0" borderId="41" xfId="0" applyFont="1" applyFill="1" applyBorder="1" applyAlignment="1"/>
    <xf numFmtId="0" fontId="5" fillId="0" borderId="28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wrapText="1" shrinkToFit="1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1" fillId="0" borderId="4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horizontal="right" vertical="center"/>
    </xf>
    <xf numFmtId="178" fontId="3" fillId="0" borderId="37" xfId="0" applyNumberFormat="1" applyFont="1" applyFill="1" applyBorder="1" applyAlignment="1">
      <alignment horizontal="right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distributed" vertical="center"/>
    </xf>
    <xf numFmtId="0" fontId="1" fillId="0" borderId="37" xfId="0" applyFont="1" applyFill="1" applyBorder="1" applyAlignment="1">
      <alignment horizontal="distributed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51" xfId="0" applyFont="1" applyFill="1" applyBorder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30" xfId="0" applyFill="1" applyBorder="1" applyAlignment="1">
      <alignment horizontal="distributed" vertical="center"/>
    </xf>
    <xf numFmtId="0" fontId="1" fillId="0" borderId="30" xfId="0" applyFont="1" applyFill="1" applyBorder="1" applyAlignment="1">
      <alignment horizontal="distributed" vertical="center"/>
    </xf>
    <xf numFmtId="0" fontId="1" fillId="0" borderId="14" xfId="0" applyFont="1" applyFill="1" applyBorder="1" applyAlignment="1"/>
    <xf numFmtId="0" fontId="1" fillId="0" borderId="15" xfId="0" applyFont="1" applyFill="1" applyBorder="1" applyAlignment="1"/>
    <xf numFmtId="0" fontId="1" fillId="0" borderId="20" xfId="0" applyFont="1" applyFill="1" applyBorder="1" applyAlignment="1"/>
    <xf numFmtId="0" fontId="1" fillId="0" borderId="0" xfId="0" applyFont="1" applyFill="1" applyBorder="1" applyAlignment="1"/>
    <xf numFmtId="0" fontId="1" fillId="0" borderId="15" xfId="0" applyFont="1" applyFill="1" applyBorder="1" applyAlignment="1">
      <alignment horizontal="right" vertical="center"/>
    </xf>
    <xf numFmtId="0" fontId="0" fillId="0" borderId="18" xfId="0" applyFill="1" applyBorder="1" applyAlignment="1"/>
    <xf numFmtId="0" fontId="0" fillId="0" borderId="0" xfId="0" applyFill="1" applyAlignment="1"/>
    <xf numFmtId="0" fontId="0" fillId="0" borderId="21" xfId="0" applyFill="1" applyBorder="1" applyAlignment="1"/>
    <xf numFmtId="0" fontId="0" fillId="0" borderId="17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47" xfId="0" applyFill="1" applyBorder="1" applyAlignment="1"/>
    <xf numFmtId="0" fontId="0" fillId="0" borderId="37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49" fontId="1" fillId="0" borderId="59" xfId="0" applyNumberFormat="1" applyFont="1" applyFill="1" applyBorder="1" applyAlignment="1">
      <alignment horizontal="center" vertical="center" textRotation="255"/>
    </xf>
    <xf numFmtId="0" fontId="1" fillId="0" borderId="57" xfId="0" applyFont="1" applyFill="1" applyBorder="1" applyAlignment="1">
      <alignment horizontal="center" vertical="center" textRotation="255"/>
    </xf>
    <xf numFmtId="49" fontId="1" fillId="0" borderId="6" xfId="0" applyNumberFormat="1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49" fontId="1" fillId="0" borderId="63" xfId="0" applyNumberFormat="1" applyFont="1" applyFill="1" applyBorder="1" applyAlignment="1">
      <alignment horizontal="center" vertical="center" textRotation="255"/>
    </xf>
    <xf numFmtId="0" fontId="1" fillId="0" borderId="58" xfId="0" applyFont="1" applyFill="1" applyBorder="1" applyAlignment="1">
      <alignment horizontal="center" vertical="center" textRotation="255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distributed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 textRotation="255"/>
    </xf>
    <xf numFmtId="49" fontId="0" fillId="0" borderId="10" xfId="0" applyNumberForma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 textRotation="255"/>
    </xf>
    <xf numFmtId="49" fontId="1" fillId="0" borderId="58" xfId="0" applyNumberFormat="1" applyFont="1" applyFill="1" applyBorder="1" applyAlignment="1">
      <alignment horizontal="center" vertical="center" textRotation="255"/>
    </xf>
    <xf numFmtId="49" fontId="1" fillId="0" borderId="60" xfId="0" applyNumberFormat="1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30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right" vertical="center"/>
    </xf>
    <xf numFmtId="186" fontId="0" fillId="0" borderId="2" xfId="0" applyNumberFormat="1" applyFill="1" applyBorder="1" applyAlignment="1">
      <alignment horizontal="right" vertical="center"/>
    </xf>
    <xf numFmtId="186" fontId="0" fillId="0" borderId="1" xfId="0" applyNumberForma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186" fontId="1" fillId="0" borderId="12" xfId="0" applyNumberFormat="1" applyFont="1" applyFill="1" applyBorder="1" applyAlignment="1">
      <alignment horizontal="right" vertical="center"/>
    </xf>
    <xf numFmtId="186" fontId="1" fillId="0" borderId="2" xfId="0" applyNumberFormat="1" applyFont="1" applyFill="1" applyBorder="1" applyAlignment="1">
      <alignment horizontal="right" vertical="center"/>
    </xf>
    <xf numFmtId="186" fontId="0" fillId="0" borderId="2" xfId="0" applyNumberFormat="1" applyFont="1" applyFill="1" applyBorder="1" applyAlignment="1">
      <alignment horizontal="right" vertical="center"/>
    </xf>
    <xf numFmtId="186" fontId="0" fillId="0" borderId="1" xfId="0" applyNumberFormat="1" applyFont="1" applyFill="1" applyBorder="1" applyAlignment="1">
      <alignment horizontal="right" vertical="center"/>
    </xf>
    <xf numFmtId="186" fontId="0" fillId="0" borderId="12" xfId="0" applyNumberFormat="1" applyFont="1" applyFill="1" applyBorder="1" applyAlignment="1">
      <alignment horizontal="right" vertical="center"/>
    </xf>
    <xf numFmtId="186" fontId="0" fillId="0" borderId="62" xfId="0" applyNumberFormat="1" applyFont="1" applyFill="1" applyBorder="1" applyAlignment="1">
      <alignment horizontal="right" vertical="center"/>
    </xf>
    <xf numFmtId="186" fontId="1" fillId="0" borderId="62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6" fontId="1" fillId="0" borderId="13" xfId="0" applyNumberFormat="1" applyFont="1" applyFill="1" applyBorder="1" applyAlignment="1">
      <alignment horizontal="right" vertical="center"/>
    </xf>
    <xf numFmtId="186" fontId="1" fillId="0" borderId="3" xfId="0" applyNumberFormat="1" applyFont="1" applyFill="1" applyBorder="1" applyAlignment="1">
      <alignment horizontal="right" vertical="center"/>
    </xf>
    <xf numFmtId="186" fontId="1" fillId="0" borderId="11" xfId="0" applyNumberFormat="1" applyFont="1" applyFill="1" applyBorder="1" applyAlignment="1">
      <alignment horizontal="right" vertical="center"/>
    </xf>
    <xf numFmtId="186" fontId="1" fillId="0" borderId="26" xfId="0" applyNumberFormat="1" applyFont="1" applyFill="1" applyBorder="1" applyAlignment="1">
      <alignment horizontal="right" vertical="center"/>
    </xf>
    <xf numFmtId="0" fontId="0" fillId="0" borderId="28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right" vertical="center"/>
    </xf>
    <xf numFmtId="178" fontId="1" fillId="0" borderId="2" xfId="0" applyNumberFormat="1" applyFont="1" applyFill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178" fontId="1" fillId="0" borderId="51" xfId="0" applyNumberFormat="1" applyFont="1" applyFill="1" applyBorder="1" applyAlignment="1">
      <alignment horizontal="right" vertical="center"/>
    </xf>
    <xf numFmtId="178" fontId="1" fillId="0" borderId="50" xfId="0" applyNumberFormat="1" applyFont="1" applyFill="1" applyBorder="1" applyAlignment="1">
      <alignment horizontal="right" vertical="center"/>
    </xf>
    <xf numFmtId="178" fontId="1" fillId="0" borderId="13" xfId="0" applyNumberFormat="1" applyFont="1" applyFill="1" applyBorder="1" applyAlignment="1">
      <alignment horizontal="right" vertical="center"/>
    </xf>
    <xf numFmtId="178" fontId="1" fillId="0" borderId="11" xfId="0" applyNumberFormat="1" applyFont="1" applyFill="1" applyBorder="1" applyAlignment="1">
      <alignment horizontal="right" vertical="center"/>
    </xf>
    <xf numFmtId="178" fontId="1" fillId="0" borderId="7" xfId="0" applyNumberFormat="1" applyFont="1" applyFill="1" applyBorder="1" applyAlignment="1">
      <alignment horizontal="right" vertical="center"/>
    </xf>
    <xf numFmtId="178" fontId="1" fillId="0" borderId="3" xfId="0" applyNumberFormat="1" applyFont="1" applyFill="1" applyBorder="1" applyAlignment="1">
      <alignment horizontal="right" vertical="center"/>
    </xf>
    <xf numFmtId="178" fontId="1" fillId="0" borderId="26" xfId="0" applyNumberFormat="1" applyFont="1" applyFill="1" applyBorder="1" applyAlignment="1">
      <alignment horizontal="right" vertical="center"/>
    </xf>
    <xf numFmtId="178" fontId="1" fillId="0" borderId="8" xfId="0" applyNumberFormat="1" applyFont="1" applyFill="1" applyBorder="1" applyAlignment="1">
      <alignment horizontal="right" vertical="center"/>
    </xf>
    <xf numFmtId="0" fontId="0" fillId="0" borderId="2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distributed" vertical="center"/>
    </xf>
    <xf numFmtId="178" fontId="1" fillId="0" borderId="11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</cellXfs>
  <cellStyles count="8">
    <cellStyle name="=E:\WINNT\SYSTEM32\COMMAND.COM" xfId="2"/>
    <cellStyle name="Comma [0]_Full Year FY96" xfId="3"/>
    <cellStyle name="Comma_Full Year FY96" xfId="4"/>
    <cellStyle name="Currency [0]_Full Year FY96" xfId="5"/>
    <cellStyle name="Currency_Full Year FY96" xfId="6"/>
    <cellStyle name="Normal_Assumptions" xfId="7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56513959181127"/>
          <c:y val="4.051173182022056E-2"/>
          <c:w val="0.85093167701863981"/>
          <c:h val="0.8869945268716334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5.4951826673839714E-3"/>
                  <c:y val="7.3916133617626936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en-US" altLang="en-US" sz="1000"/>
                      <a:t>86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F8-4991-9574-1F0A9D6DCAB1}"/>
                </c:ext>
              </c:extLst>
            </c:dLbl>
            <c:dLbl>
              <c:idx val="1"/>
              <c:layout>
                <c:manualLayout>
                  <c:x val="3.8217505420518405E-3"/>
                  <c:y val="2.98485077425024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F8-4991-9574-1F0A9D6DCAB1}"/>
                </c:ext>
              </c:extLst>
            </c:dLbl>
            <c:dLbl>
              <c:idx val="2"/>
              <c:layout>
                <c:manualLayout>
                  <c:x val="7.9066203681119569E-5"/>
                  <c:y val="1.989602046012921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F8-4991-9574-1F0A9D6DCAB1}"/>
                </c:ext>
              </c:extLst>
            </c:dLbl>
            <c:dLbl>
              <c:idx val="3"/>
              <c:layout>
                <c:manualLayout>
                  <c:x val="-9.1504866239547767E-4"/>
                  <c:y val="-3.26959130108742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F8-4991-9574-1F0A9D6DCAB1}"/>
                </c:ext>
              </c:extLst>
            </c:dLbl>
            <c:dLbl>
              <c:idx val="4"/>
              <c:layout>
                <c:manualLayout>
                  <c:x val="6.2111801242236749E-3"/>
                  <c:y val="2.8429282160625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7F8-4991-9574-1F0A9D6DCAB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'61'!$J$1:$J$5</c:f>
              <c:strCache>
                <c:ptCount val="5"/>
                <c:pt idx="0">
                  <c:v>2015年</c:v>
                </c:pt>
                <c:pt idx="1">
                  <c:v>2010年</c:v>
                </c:pt>
                <c:pt idx="2">
                  <c:v>2005年</c:v>
                </c:pt>
                <c:pt idx="3">
                  <c:v>2000年</c:v>
                </c:pt>
                <c:pt idx="4">
                  <c:v>1995年</c:v>
                </c:pt>
              </c:strCache>
            </c:strRef>
          </c:cat>
          <c:val>
            <c:numRef>
              <c:f>'61'!$K$1:$K$5</c:f>
              <c:numCache>
                <c:formatCode>General</c:formatCode>
                <c:ptCount val="5"/>
                <c:pt idx="0">
                  <c:v>86</c:v>
                </c:pt>
                <c:pt idx="1">
                  <c:v>88</c:v>
                </c:pt>
                <c:pt idx="2" formatCode="#,##0;[Red]#,##0">
                  <c:v>93</c:v>
                </c:pt>
                <c:pt idx="3" formatCode="#,##0;[Red]#,##0">
                  <c:v>100</c:v>
                </c:pt>
                <c:pt idx="4" formatCode="#,##0;[Red]#,##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F8-4991-9574-1F0A9D6DCAB1}"/>
            </c:ext>
          </c:extLst>
        </c:ser>
        <c:ser>
          <c:idx val="1"/>
          <c:order val="1"/>
          <c:spPr>
            <a:pattFill prst="pct2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3364144699303904E-5"/>
                  <c:y val="5.9699254011159114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en-US" altLang="en-US" sz="1000"/>
                      <a:t>30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7F8-4991-9574-1F0A9D6DCAB1}"/>
                </c:ext>
              </c:extLst>
            </c:dLbl>
            <c:dLbl>
              <c:idx val="1"/>
              <c:layout>
                <c:manualLayout>
                  <c:x val="9.5433722958543224E-4"/>
                  <c:y val="-5.6880949582794693E-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en-US" altLang="en-US" sz="1000"/>
                      <a:t>72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7F8-4991-9574-1F0A9D6DCAB1}"/>
                </c:ext>
              </c:extLst>
            </c:dLbl>
            <c:dLbl>
              <c:idx val="2"/>
              <c:layout>
                <c:manualLayout>
                  <c:x val="2.1372328458942692E-4"/>
                  <c:y val="1.989602046012921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7F8-4991-9574-1F0A9D6DCAB1}"/>
                </c:ext>
              </c:extLst>
            </c:dLbl>
            <c:dLbl>
              <c:idx val="3"/>
              <c:layout>
                <c:manualLayout>
                  <c:x val="2.629399585921368E-3"/>
                  <c:y val="-1.13739513904046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7F8-4991-9574-1F0A9D6DCAB1}"/>
                </c:ext>
              </c:extLst>
            </c:dLbl>
            <c:dLbl>
              <c:idx val="4"/>
              <c:layout>
                <c:manualLayout>
                  <c:x val="-2.0703933747412092E-3"/>
                  <c:y val="-5.68585643212507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7F8-4991-9574-1F0A9D6DCAB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'61'!$J$1:$J$5</c:f>
              <c:strCache>
                <c:ptCount val="5"/>
                <c:pt idx="0">
                  <c:v>2015年</c:v>
                </c:pt>
                <c:pt idx="1">
                  <c:v>2010年</c:v>
                </c:pt>
                <c:pt idx="2">
                  <c:v>2005年</c:v>
                </c:pt>
                <c:pt idx="3">
                  <c:v>2000年</c:v>
                </c:pt>
                <c:pt idx="4">
                  <c:v>1995年</c:v>
                </c:pt>
              </c:strCache>
            </c:strRef>
          </c:cat>
          <c:val>
            <c:numRef>
              <c:f>'61'!$L$1:$L$5</c:f>
              <c:numCache>
                <c:formatCode>General</c:formatCode>
                <c:ptCount val="5"/>
                <c:pt idx="0">
                  <c:v>30</c:v>
                </c:pt>
                <c:pt idx="1">
                  <c:v>36</c:v>
                </c:pt>
                <c:pt idx="2" formatCode="#,##0;[Red]#,##0">
                  <c:v>72</c:v>
                </c:pt>
                <c:pt idx="3" formatCode="#,##0;[Red]#,##0">
                  <c:v>87</c:v>
                </c:pt>
                <c:pt idx="4" formatCode="#,##0;[Red]#,##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F8-4991-9574-1F0A9D6DCAB1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56608141373635E-4"/>
                  <c:y val="9.80810234541588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7F8-4991-9574-1F0A9D6DCAB1}"/>
                </c:ext>
              </c:extLst>
            </c:dLbl>
            <c:dLbl>
              <c:idx val="1"/>
              <c:layout>
                <c:manualLayout>
                  <c:x val="-6.1785755041493182E-4"/>
                  <c:y val="9.52358567119410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7F8-4991-9574-1F0A9D6DCAB1}"/>
                </c:ext>
              </c:extLst>
            </c:dLbl>
            <c:dLbl>
              <c:idx val="2"/>
              <c:layout>
                <c:manualLayout>
                  <c:x val="8.1972905560718356E-3"/>
                  <c:y val="-4.97557208334040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7F8-4991-9574-1F0A9D6DCAB1}"/>
                </c:ext>
              </c:extLst>
            </c:dLbl>
            <c:dLbl>
              <c:idx val="3"/>
              <c:layout>
                <c:manualLayout>
                  <c:x val="-4.0136287311912675E-4"/>
                  <c:y val="8.95500002798172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7F8-4991-9574-1F0A9D6DCAB1}"/>
                </c:ext>
              </c:extLst>
            </c:dLbl>
            <c:dLbl>
              <c:idx val="4"/>
              <c:layout>
                <c:manualLayout>
                  <c:x val="-9.9378881987577647E-2"/>
                  <c:y val="8.52856079557216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7F8-4991-9574-1F0A9D6DCAB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'61'!$J$1:$J$5</c:f>
              <c:strCache>
                <c:ptCount val="5"/>
                <c:pt idx="0">
                  <c:v>2015年</c:v>
                </c:pt>
                <c:pt idx="1">
                  <c:v>2010年</c:v>
                </c:pt>
                <c:pt idx="2">
                  <c:v>2005年</c:v>
                </c:pt>
                <c:pt idx="3">
                  <c:v>2000年</c:v>
                </c:pt>
                <c:pt idx="4">
                  <c:v>1995年</c:v>
                </c:pt>
              </c:strCache>
            </c:strRef>
          </c:cat>
          <c:val>
            <c:numRef>
              <c:f>'61'!$M$1:$M$5</c:f>
              <c:numCache>
                <c:formatCode>General</c:formatCode>
                <c:ptCount val="5"/>
                <c:pt idx="0">
                  <c:v>47</c:v>
                </c:pt>
                <c:pt idx="1">
                  <c:v>70</c:v>
                </c:pt>
                <c:pt idx="2" formatCode="#,##0;[Red]#,##0">
                  <c:v>116</c:v>
                </c:pt>
                <c:pt idx="3" formatCode="#,##0;[Red]#,##0">
                  <c:v>175</c:v>
                </c:pt>
                <c:pt idx="4" formatCode="#,##0;[Red]#,##0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7F8-4991-9574-1F0A9D6DCAB1}"/>
            </c:ext>
          </c:extLst>
        </c:ser>
        <c:ser>
          <c:idx val="3"/>
          <c:order val="3"/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'61'!$J$1:$J$5</c:f>
              <c:strCache>
                <c:ptCount val="5"/>
                <c:pt idx="0">
                  <c:v>2015年</c:v>
                </c:pt>
                <c:pt idx="1">
                  <c:v>2010年</c:v>
                </c:pt>
                <c:pt idx="2">
                  <c:v>2005年</c:v>
                </c:pt>
                <c:pt idx="3">
                  <c:v>2000年</c:v>
                </c:pt>
                <c:pt idx="4">
                  <c:v>1995年</c:v>
                </c:pt>
              </c:strCache>
            </c:strRef>
          </c:cat>
          <c:val>
            <c:numRef>
              <c:f>'61'!$N$1:$N$5</c:f>
              <c:numCache>
                <c:formatCode>General</c:formatCode>
                <c:ptCount val="5"/>
                <c:pt idx="0">
                  <c:v>163</c:v>
                </c:pt>
                <c:pt idx="1">
                  <c:v>194</c:v>
                </c:pt>
                <c:pt idx="2" formatCode="#,##0;[Red]#,##0">
                  <c:v>281</c:v>
                </c:pt>
                <c:pt idx="3" formatCode="#,##0;[Red]#,##0">
                  <c:v>362</c:v>
                </c:pt>
                <c:pt idx="4" formatCode="#,##0;[Red]#,##0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F8-4991-9574-1F0A9D6DCA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94142848"/>
        <c:axId val="94144384"/>
      </c:barChart>
      <c:catAx>
        <c:axId val="94142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94144384"/>
        <c:crossesAt val="0"/>
        <c:auto val="1"/>
        <c:lblAlgn val="ctr"/>
        <c:lblOffset val="100"/>
        <c:tickMarkSkip val="1"/>
        <c:noMultiLvlLbl val="0"/>
      </c:catAx>
      <c:valAx>
        <c:axId val="94144384"/>
        <c:scaling>
          <c:orientation val="minMax"/>
          <c:max val="1100"/>
          <c:min val="0"/>
        </c:scaling>
        <c:delete val="0"/>
        <c:axPos val="b"/>
        <c:numFmt formatCode="General" sourceLinked="1"/>
        <c:majorTickMark val="out"/>
        <c:minorTickMark val="out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4142848"/>
        <c:crosses val="autoZero"/>
        <c:crossBetween val="between"/>
        <c:majorUnit val="5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92405063291162"/>
          <c:y val="4.4692818706388783E-2"/>
          <c:w val="0.87183544303797944"/>
          <c:h val="0.832403748406490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'61'!$K$8</c:f>
              <c:strCache>
                <c:ptCount val="1"/>
                <c:pt idx="0">
                  <c:v>専業農家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pattFill prst="pct5"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C37-4D47-9E02-CE307BF8F8D1}"/>
              </c:ext>
            </c:extLst>
          </c:dPt>
          <c:dPt>
            <c:idx val="3"/>
            <c:invertIfNegative val="0"/>
            <c:bubble3D val="0"/>
            <c:spPr>
              <a:pattFill prst="pct5"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37-4D47-9E02-CE307BF8F8D1}"/>
              </c:ext>
            </c:extLst>
          </c:dPt>
          <c:dLbls>
            <c:dLbl>
              <c:idx val="0"/>
              <c:layout>
                <c:manualLayout>
                  <c:x val="-2.0356197824915015E-3"/>
                  <c:y val="2.4158632560422801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37-4D47-9E02-CE307BF8F8D1}"/>
                </c:ext>
              </c:extLst>
            </c:dLbl>
            <c:dLbl>
              <c:idx val="1"/>
              <c:layout>
                <c:manualLayout>
                  <c:x val="-2.4019070401010262E-3"/>
                  <c:y val="2.3253517891269446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X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37-4D47-9E02-CE307BF8F8D1}"/>
                </c:ext>
              </c:extLst>
            </c:dLbl>
            <c:dLbl>
              <c:idx val="5"/>
              <c:layout>
                <c:manualLayout>
                  <c:x val="1.5141699059769529E-3"/>
                  <c:y val="1.21526708602765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37-4D47-9E02-CE307BF8F8D1}"/>
                </c:ext>
              </c:extLst>
            </c:dLbl>
            <c:dLbl>
              <c:idx val="6"/>
              <c:layout>
                <c:manualLayout>
                  <c:x val="-3.836007840792079E-3"/>
                  <c:y val="9.861337165256577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37-4D47-9E02-CE307BF8F8D1}"/>
                </c:ext>
              </c:extLst>
            </c:dLbl>
            <c:dLbl>
              <c:idx val="8"/>
              <c:layout>
                <c:manualLayout>
                  <c:x val="-8.2311704707797482E-4"/>
                  <c:y val="-1.6926934412528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C37-4D47-9E02-CE307BF8F8D1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'61'!$J$9:$J$20</c:f>
              <c:strCache>
                <c:ptCount val="12"/>
                <c:pt idx="0">
                  <c:v>与那覇</c:v>
                </c:pt>
                <c:pt idx="1">
                  <c:v>宮城</c:v>
                </c:pt>
                <c:pt idx="2">
                  <c:v>大名</c:v>
                </c:pt>
                <c:pt idx="3">
                  <c:v>新川</c:v>
                </c:pt>
                <c:pt idx="4">
                  <c:v>宮平</c:v>
                </c:pt>
                <c:pt idx="5">
                  <c:v>兼城</c:v>
                </c:pt>
                <c:pt idx="6">
                  <c:v>本部</c:v>
                </c:pt>
                <c:pt idx="7">
                  <c:v>喜屋武</c:v>
                </c:pt>
                <c:pt idx="8">
                  <c:v>照屋</c:v>
                </c:pt>
                <c:pt idx="9">
                  <c:v>津嘉山</c:v>
                </c:pt>
                <c:pt idx="10">
                  <c:v>山川</c:v>
                </c:pt>
                <c:pt idx="11">
                  <c:v>神里</c:v>
                </c:pt>
              </c:strCache>
            </c:strRef>
          </c:cat>
          <c:val>
            <c:numRef>
              <c:f>'61'!$K$9:$K$20</c:f>
              <c:numCache>
                <c:formatCode>#,##0;[Red]#,##0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2</c:v>
                </c:pt>
                <c:pt idx="9">
                  <c:v>31</c:v>
                </c:pt>
                <c:pt idx="10">
                  <c:v>13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37-4D47-9E02-CE307BF8F8D1}"/>
            </c:ext>
          </c:extLst>
        </c:ser>
        <c:ser>
          <c:idx val="1"/>
          <c:order val="1"/>
          <c:tx>
            <c:strRef>
              <c:f>'61'!$L$8</c:f>
              <c:strCache>
                <c:ptCount val="1"/>
                <c:pt idx="0">
                  <c:v>兼業農家</c:v>
                </c:pt>
              </c:strCache>
            </c:strRef>
          </c:tx>
          <c:spPr>
            <a:pattFill prst="pct2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097046413502398E-3"/>
                  <c:y val="-9.9317194289261328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C37-4D47-9E02-CE307BF8F8D1}"/>
                </c:ext>
              </c:extLst>
            </c:dLbl>
            <c:dLbl>
              <c:idx val="1"/>
              <c:layout>
                <c:manualLayout>
                  <c:x val="-2.1050705347807402E-3"/>
                  <c:y val="-9.8648235085768005E-3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37-4D47-9E02-CE307BF8F8D1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'61'!$J$9:$J$20</c:f>
              <c:strCache>
                <c:ptCount val="12"/>
                <c:pt idx="0">
                  <c:v>与那覇</c:v>
                </c:pt>
                <c:pt idx="1">
                  <c:v>宮城</c:v>
                </c:pt>
                <c:pt idx="2">
                  <c:v>大名</c:v>
                </c:pt>
                <c:pt idx="3">
                  <c:v>新川</c:v>
                </c:pt>
                <c:pt idx="4">
                  <c:v>宮平</c:v>
                </c:pt>
                <c:pt idx="5">
                  <c:v>兼城</c:v>
                </c:pt>
                <c:pt idx="6">
                  <c:v>本部</c:v>
                </c:pt>
                <c:pt idx="7">
                  <c:v>喜屋武</c:v>
                </c:pt>
                <c:pt idx="8">
                  <c:v>照屋</c:v>
                </c:pt>
                <c:pt idx="9">
                  <c:v>津嘉山</c:v>
                </c:pt>
                <c:pt idx="10">
                  <c:v>山川</c:v>
                </c:pt>
                <c:pt idx="11">
                  <c:v>神里</c:v>
                </c:pt>
              </c:strCache>
            </c:strRef>
          </c:cat>
          <c:val>
            <c:numRef>
              <c:f>'61'!$L$9:$L$20</c:f>
              <c:numCache>
                <c:formatCode>#,##0;[Red]#,##0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8</c:v>
                </c:pt>
                <c:pt idx="9">
                  <c:v>19</c:v>
                </c:pt>
                <c:pt idx="10">
                  <c:v>14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37-4D47-9E02-CE307BF8F8D1}"/>
            </c:ext>
          </c:extLst>
        </c:ser>
        <c:ser>
          <c:idx val="2"/>
          <c:order val="2"/>
          <c:spPr>
            <a:noFill/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2.827822499841150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X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C37-4D47-9E02-CE307BF8F8D1}"/>
                </c:ext>
              </c:extLst>
            </c:dLbl>
            <c:dLbl>
              <c:idx val="1"/>
              <c:layout>
                <c:manualLayout>
                  <c:x val="2.1050705347807402E-3"/>
                  <c:y val="-2.6302830138850479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X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C37-4D47-9E02-CE307BF8F8D1}"/>
                </c:ext>
              </c:extLst>
            </c:dLbl>
            <c:dLbl>
              <c:idx val="2"/>
              <c:layout>
                <c:manualLayout>
                  <c:x val="0"/>
                  <c:y val="-1.4897579143389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C37-4D47-9E02-CE307BF8F8D1}"/>
                </c:ext>
              </c:extLst>
            </c:dLbl>
            <c:dLbl>
              <c:idx val="3"/>
              <c:layout>
                <c:manualLayout>
                  <c:x val="0"/>
                  <c:y val="-1.241464928615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C37-4D47-9E02-CE307BF8F8D1}"/>
                </c:ext>
              </c:extLst>
            </c:dLbl>
            <c:dLbl>
              <c:idx val="4"/>
              <c:layout>
                <c:manualLayout>
                  <c:x val="0"/>
                  <c:y val="4.5199032489583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C37-4D47-9E02-CE307BF8F8D1}"/>
                </c:ext>
              </c:extLst>
            </c:dLbl>
            <c:dLbl>
              <c:idx val="5"/>
              <c:layout>
                <c:manualLayout>
                  <c:x val="0"/>
                  <c:y val="2.3511023529082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C37-4D47-9E02-CE307BF8F8D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'61'!$J$9:$J$20</c:f>
              <c:strCache>
                <c:ptCount val="12"/>
                <c:pt idx="0">
                  <c:v>与那覇</c:v>
                </c:pt>
                <c:pt idx="1">
                  <c:v>宮城</c:v>
                </c:pt>
                <c:pt idx="2">
                  <c:v>大名</c:v>
                </c:pt>
                <c:pt idx="3">
                  <c:v>新川</c:v>
                </c:pt>
                <c:pt idx="4">
                  <c:v>宮平</c:v>
                </c:pt>
                <c:pt idx="5">
                  <c:v>兼城</c:v>
                </c:pt>
                <c:pt idx="6">
                  <c:v>本部</c:v>
                </c:pt>
                <c:pt idx="7">
                  <c:v>喜屋武</c:v>
                </c:pt>
                <c:pt idx="8">
                  <c:v>照屋</c:v>
                </c:pt>
                <c:pt idx="9">
                  <c:v>津嘉山</c:v>
                </c:pt>
                <c:pt idx="10">
                  <c:v>山川</c:v>
                </c:pt>
                <c:pt idx="11">
                  <c:v>神里</c:v>
                </c:pt>
              </c:strCache>
            </c:strRef>
          </c:cat>
          <c:val>
            <c:numRef>
              <c:f>'61'!$M$9:$M$20</c:f>
              <c:numCache>
                <c:formatCode>#,##0;[Red]#,##0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14</c:v>
                </c:pt>
                <c:pt idx="5">
                  <c:v>9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50</c:v>
                </c:pt>
                <c:pt idx="10">
                  <c:v>27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C37-4D47-9E02-CE307BF8F8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94279552"/>
        <c:axId val="94281088"/>
      </c:barChart>
      <c:catAx>
        <c:axId val="9427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8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281088"/>
        <c:scaling>
          <c:orientation val="minMax"/>
          <c:max val="70"/>
          <c:min val="0"/>
        </c:scaling>
        <c:delete val="0"/>
        <c:axPos val="l"/>
        <c:numFmt formatCode="#,##0;[Red]#,##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4279552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53293413173912E-2"/>
          <c:y val="4.2168757390415944E-2"/>
          <c:w val="0.87125748502994016"/>
          <c:h val="0.87349568880147765"/>
        </c:manualLayout>
      </c:layout>
      <c:lineChart>
        <c:grouping val="standard"/>
        <c:varyColors val="0"/>
        <c:ser>
          <c:idx val="0"/>
          <c:order val="0"/>
          <c:tx>
            <c:strRef>
              <c:f>'62'!$K$11</c:f>
              <c:strCache>
                <c:ptCount val="1"/>
                <c:pt idx="0">
                  <c:v>0～14歳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884231536926949E-2"/>
                  <c:y val="3.2128514056224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1C-4AB9-9286-17A9181BE5F6}"/>
                </c:ext>
              </c:extLst>
            </c:dLbl>
            <c:dLbl>
              <c:idx val="1"/>
              <c:layout>
                <c:manualLayout>
                  <c:x val="-3.9920159680638723E-2"/>
                  <c:y val="2.9451137884873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1C-4AB9-9286-17A9181BE5F6}"/>
                </c:ext>
              </c:extLst>
            </c:dLbl>
            <c:dLbl>
              <c:idx val="2"/>
              <c:layout>
                <c:manualLayout>
                  <c:x val="-3.9920159680638757E-2"/>
                  <c:y val="3.2128514056224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1C-4AB9-9286-17A9181BE5F6}"/>
                </c:ext>
              </c:extLst>
            </c:dLbl>
            <c:dLbl>
              <c:idx val="3"/>
              <c:layout>
                <c:manualLayout>
                  <c:x val="-4.1916167664670663E-2"/>
                  <c:y val="3.2128514056224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1C-4AB9-9286-17A9181BE5F6}"/>
                </c:ext>
              </c:extLst>
            </c:dLbl>
            <c:dLbl>
              <c:idx val="4"/>
              <c:layout>
                <c:manualLayout>
                  <c:x val="-4.3912175648702693E-2"/>
                  <c:y val="3.2128514056224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1C-4AB9-9286-17A9181BE5F6}"/>
                </c:ext>
              </c:extLst>
            </c:dLbl>
            <c:dLbl>
              <c:idx val="5"/>
              <c:layout>
                <c:manualLayout>
                  <c:x val="-4.1916167664670725E-2"/>
                  <c:y val="3.212851405622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1C-4AB9-9286-17A9181BE5F6}"/>
                </c:ext>
              </c:extLst>
            </c:dLbl>
            <c:dLbl>
              <c:idx val="6"/>
              <c:layout>
                <c:manualLayout>
                  <c:x val="-4.7904191616766484E-2"/>
                  <c:y val="2.1419009370816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1C-4AB9-9286-17A9181BE5F6}"/>
                </c:ext>
              </c:extLst>
            </c:dLbl>
            <c:dLbl>
              <c:idx val="7"/>
              <c:layout>
                <c:manualLayout>
                  <c:x val="0"/>
                  <c:y val="-9.8169325555820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1C-4AB9-9286-17A9181BE5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'62'!$J$13:$J$20</c:f>
              <c:strCache>
                <c:ptCount val="8"/>
                <c:pt idx="0">
                  <c:v>1980年</c:v>
                </c:pt>
                <c:pt idx="1">
                  <c:v>1985年</c:v>
                </c:pt>
                <c:pt idx="2">
                  <c:v>1990年</c:v>
                </c:pt>
                <c:pt idx="3">
                  <c:v>1995年</c:v>
                </c:pt>
                <c:pt idx="4">
                  <c:v>2000年</c:v>
                </c:pt>
                <c:pt idx="5">
                  <c:v>2005年</c:v>
                </c:pt>
                <c:pt idx="6">
                  <c:v>2010年</c:v>
                </c:pt>
                <c:pt idx="7">
                  <c:v>2015年</c:v>
                </c:pt>
              </c:strCache>
            </c:strRef>
          </c:cat>
          <c:val>
            <c:numRef>
              <c:f>'62'!$K$13:$K$20</c:f>
              <c:numCache>
                <c:formatCode>#,##0_);[Red]\(#,##0\)</c:formatCode>
                <c:ptCount val="8"/>
                <c:pt idx="0">
                  <c:v>1475</c:v>
                </c:pt>
                <c:pt idx="1">
                  <c:v>912</c:v>
                </c:pt>
                <c:pt idx="2">
                  <c:v>968</c:v>
                </c:pt>
                <c:pt idx="3">
                  <c:v>701</c:v>
                </c:pt>
                <c:pt idx="4">
                  <c:v>240</c:v>
                </c:pt>
                <c:pt idx="5">
                  <c:v>98</c:v>
                </c:pt>
                <c:pt idx="6">
                  <c:v>35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11C-4AB9-9286-17A9181BE5F6}"/>
            </c:ext>
          </c:extLst>
        </c:ser>
        <c:ser>
          <c:idx val="1"/>
          <c:order val="1"/>
          <c:tx>
            <c:strRef>
              <c:f>'62'!$L$11</c:f>
              <c:strCache>
                <c:ptCount val="1"/>
                <c:pt idx="0">
                  <c:v>15～29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1029437188615156E-2"/>
                  <c:y val="-4.2034745006209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11C-4AB9-9286-17A9181BE5F6}"/>
                </c:ext>
              </c:extLst>
            </c:dLbl>
            <c:dLbl>
              <c:idx val="6"/>
              <c:layout>
                <c:manualLayout>
                  <c:x val="-1.5968063872255488E-2"/>
                  <c:y val="-2.141900937081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11C-4AB9-9286-17A9181BE5F6}"/>
                </c:ext>
              </c:extLst>
            </c:dLbl>
            <c:dLbl>
              <c:idx val="7"/>
              <c:layout>
                <c:manualLayout>
                  <c:x val="-9.7362063973625047E-3"/>
                  <c:y val="-9.487744765835274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11C-4AB9-9286-17A9181BE5F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'62'!$J$13:$J$20</c:f>
              <c:strCache>
                <c:ptCount val="8"/>
                <c:pt idx="0">
                  <c:v>1980年</c:v>
                </c:pt>
                <c:pt idx="1">
                  <c:v>1985年</c:v>
                </c:pt>
                <c:pt idx="2">
                  <c:v>1990年</c:v>
                </c:pt>
                <c:pt idx="3">
                  <c:v>1995年</c:v>
                </c:pt>
                <c:pt idx="4">
                  <c:v>2000年</c:v>
                </c:pt>
                <c:pt idx="5">
                  <c:v>2005年</c:v>
                </c:pt>
                <c:pt idx="6">
                  <c:v>2010年</c:v>
                </c:pt>
                <c:pt idx="7">
                  <c:v>2015年</c:v>
                </c:pt>
              </c:strCache>
            </c:strRef>
          </c:cat>
          <c:val>
            <c:numRef>
              <c:f>'62'!$L$13:$L$20</c:f>
              <c:numCache>
                <c:formatCode>#,##0_);[Red]\(#,##0\)</c:formatCode>
                <c:ptCount val="8"/>
                <c:pt idx="0">
                  <c:v>1887</c:v>
                </c:pt>
                <c:pt idx="1">
                  <c:v>1640</c:v>
                </c:pt>
                <c:pt idx="2">
                  <c:v>1424</c:v>
                </c:pt>
                <c:pt idx="3">
                  <c:v>993</c:v>
                </c:pt>
                <c:pt idx="4">
                  <c:v>470</c:v>
                </c:pt>
                <c:pt idx="5">
                  <c:v>186</c:v>
                </c:pt>
                <c:pt idx="6">
                  <c:v>100</c:v>
                </c:pt>
                <c:pt idx="7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11C-4AB9-9286-17A9181BE5F6}"/>
            </c:ext>
          </c:extLst>
        </c:ser>
        <c:ser>
          <c:idx val="2"/>
          <c:order val="2"/>
          <c:tx>
            <c:strRef>
              <c:f>'62'!$M$11</c:f>
              <c:strCache>
                <c:ptCount val="1"/>
                <c:pt idx="0">
                  <c:v>30～59</c:v>
                </c:pt>
              </c:strCache>
            </c:strRef>
          </c:tx>
          <c:spPr>
            <a:ln w="15875">
              <a:solidFill>
                <a:srgbClr val="000000"/>
              </a:solidFill>
              <a:prstDash val="lgDash"/>
            </a:ln>
          </c:spPr>
          <c:marker>
            <c:symbol val="circle"/>
            <c:size val="5"/>
            <c:spPr>
              <a:solidFill>
                <a:srgbClr val="000000"/>
              </a:solidFill>
              <a:ln w="3175"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2731701950430818E-2"/>
                  <c:y val="2.355783650046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11C-4AB9-9286-17A9181BE5F6}"/>
                </c:ext>
              </c:extLst>
            </c:dLbl>
            <c:dLbl>
              <c:idx val="1"/>
              <c:layout>
                <c:manualLayout>
                  <c:x val="-3.0011473116758551E-2"/>
                  <c:y val="3.0500639844434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11C-4AB9-9286-17A9181BE5F6}"/>
                </c:ext>
              </c:extLst>
            </c:dLbl>
            <c:dLbl>
              <c:idx val="2"/>
              <c:layout>
                <c:manualLayout>
                  <c:x val="-2.4237194901535392E-2"/>
                  <c:y val="2.8904085283787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11C-4AB9-9286-17A9181BE5F6}"/>
                </c:ext>
              </c:extLst>
            </c:dLbl>
            <c:dLbl>
              <c:idx val="3"/>
              <c:layout>
                <c:manualLayout>
                  <c:x val="-3.1936127744510996E-2"/>
                  <c:y val="-3.0764685736380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11C-4AB9-9286-17A9181BE5F6}"/>
                </c:ext>
              </c:extLst>
            </c:dLbl>
            <c:dLbl>
              <c:idx val="4"/>
              <c:layout>
                <c:manualLayout>
                  <c:x val="-1.8552972794568461E-2"/>
                  <c:y val="-2.5501902623618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11C-4AB9-9286-17A9181BE5F6}"/>
                </c:ext>
              </c:extLst>
            </c:dLbl>
            <c:dLbl>
              <c:idx val="5"/>
              <c:layout>
                <c:manualLayout>
                  <c:x val="-1.2902698539927841E-2"/>
                  <c:y val="-3.1105977287463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11C-4AB9-9286-17A9181BE5F6}"/>
                </c:ext>
              </c:extLst>
            </c:dLbl>
            <c:dLbl>
              <c:idx val="6"/>
              <c:layout>
                <c:manualLayout>
                  <c:x val="-4.2058717211247133E-2"/>
                  <c:y val="2.5558612402365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11C-4AB9-9286-17A9181BE5F6}"/>
                </c:ext>
              </c:extLst>
            </c:dLbl>
            <c:dLbl>
              <c:idx val="7"/>
              <c:layout>
                <c:manualLayout>
                  <c:x val="-3.7426094653376812E-3"/>
                  <c:y val="-1.7743933875589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11C-4AB9-9286-17A9181BE5F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'62'!$J$13:$J$20</c:f>
              <c:strCache>
                <c:ptCount val="8"/>
                <c:pt idx="0">
                  <c:v>1980年</c:v>
                </c:pt>
                <c:pt idx="1">
                  <c:v>1985年</c:v>
                </c:pt>
                <c:pt idx="2">
                  <c:v>1990年</c:v>
                </c:pt>
                <c:pt idx="3">
                  <c:v>1995年</c:v>
                </c:pt>
                <c:pt idx="4">
                  <c:v>2000年</c:v>
                </c:pt>
                <c:pt idx="5">
                  <c:v>2005年</c:v>
                </c:pt>
                <c:pt idx="6">
                  <c:v>2010年</c:v>
                </c:pt>
                <c:pt idx="7">
                  <c:v>2015年</c:v>
                </c:pt>
              </c:strCache>
            </c:strRef>
          </c:cat>
          <c:val>
            <c:numRef>
              <c:f>'62'!$M$13:$M$20</c:f>
              <c:numCache>
                <c:formatCode>#,##0_);[Red]\(#,##0\)</c:formatCode>
                <c:ptCount val="8"/>
                <c:pt idx="0">
                  <c:v>1758</c:v>
                </c:pt>
                <c:pt idx="1">
                  <c:v>1567</c:v>
                </c:pt>
                <c:pt idx="2">
                  <c:v>1853</c:v>
                </c:pt>
                <c:pt idx="3">
                  <c:v>1675</c:v>
                </c:pt>
                <c:pt idx="4">
                  <c:v>911</c:v>
                </c:pt>
                <c:pt idx="5">
                  <c:v>394</c:v>
                </c:pt>
                <c:pt idx="6">
                  <c:v>244</c:v>
                </c:pt>
                <c:pt idx="7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11C-4AB9-9286-17A9181BE5F6}"/>
            </c:ext>
          </c:extLst>
        </c:ser>
        <c:ser>
          <c:idx val="3"/>
          <c:order val="3"/>
          <c:tx>
            <c:strRef>
              <c:f>'62'!$N$11</c:f>
              <c:strCache>
                <c:ptCount val="1"/>
                <c:pt idx="0">
                  <c:v>60歳以上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5682964779103227E-2"/>
                  <c:y val="2.2222461820599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11C-4AB9-9286-17A9181BE5F6}"/>
                </c:ext>
              </c:extLst>
            </c:dLbl>
            <c:dLbl>
              <c:idx val="5"/>
              <c:layout>
                <c:manualLayout>
                  <c:x val="-4.1345812312383046E-2"/>
                  <c:y val="3.2267653290326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11C-4AB9-9286-17A9181BE5F6}"/>
                </c:ext>
              </c:extLst>
            </c:dLbl>
            <c:dLbl>
              <c:idx val="6"/>
              <c:layout>
                <c:manualLayout>
                  <c:x val="-1.1976047904191578E-2"/>
                  <c:y val="-2.1419009370816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11C-4AB9-9286-17A9181BE5F6}"/>
                </c:ext>
              </c:extLst>
            </c:dLbl>
            <c:dLbl>
              <c:idx val="7"/>
              <c:layout>
                <c:manualLayout>
                  <c:x val="-9.7306175051471867E-3"/>
                  <c:y val="-1.1981152958289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11C-4AB9-9286-17A9181BE5F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'62'!$J$13:$J$20</c:f>
              <c:strCache>
                <c:ptCount val="8"/>
                <c:pt idx="0">
                  <c:v>1980年</c:v>
                </c:pt>
                <c:pt idx="1">
                  <c:v>1985年</c:v>
                </c:pt>
                <c:pt idx="2">
                  <c:v>1990年</c:v>
                </c:pt>
                <c:pt idx="3">
                  <c:v>1995年</c:v>
                </c:pt>
                <c:pt idx="4">
                  <c:v>2000年</c:v>
                </c:pt>
                <c:pt idx="5">
                  <c:v>2005年</c:v>
                </c:pt>
                <c:pt idx="6">
                  <c:v>2010年</c:v>
                </c:pt>
                <c:pt idx="7">
                  <c:v>2015年</c:v>
                </c:pt>
              </c:strCache>
            </c:strRef>
          </c:cat>
          <c:val>
            <c:numRef>
              <c:f>'62'!$N$13:$N$20</c:f>
              <c:numCache>
                <c:formatCode>#,##0_);[Red]\(#,##0\)</c:formatCode>
                <c:ptCount val="8"/>
                <c:pt idx="0">
                  <c:v>547</c:v>
                </c:pt>
                <c:pt idx="1">
                  <c:v>561</c:v>
                </c:pt>
                <c:pt idx="2">
                  <c:v>788</c:v>
                </c:pt>
                <c:pt idx="3">
                  <c:v>862</c:v>
                </c:pt>
                <c:pt idx="4">
                  <c:v>863</c:v>
                </c:pt>
                <c:pt idx="5">
                  <c:v>446</c:v>
                </c:pt>
                <c:pt idx="6">
                  <c:v>306</c:v>
                </c:pt>
                <c:pt idx="7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11C-4AB9-9286-17A9181BE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25408"/>
        <c:axId val="98626944"/>
      </c:lineChart>
      <c:catAx>
        <c:axId val="9862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62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626944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8625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5768463073856"/>
          <c:y val="7.7590993896848065E-2"/>
          <c:w val="0.22055888223552889"/>
          <c:h val="0.27721426387966991"/>
        </c:manualLayout>
      </c:layout>
      <c:overlay val="0"/>
      <c:spPr>
        <a:ln>
          <a:solidFill>
            <a:srgbClr val="000000"/>
          </a:solidFill>
        </a:ln>
        <a:effectLst/>
      </c:spPr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29289910947474E-2"/>
          <c:y val="2.7027027027027369E-2"/>
          <c:w val="0.90824330245439833"/>
          <c:h val="0.826254826254832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'62'!$L$29</c:f>
              <c:strCache>
                <c:ptCount val="1"/>
                <c:pt idx="0">
                  <c:v>経営耕地なし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'62'!$J$31:$J$38</c:f>
              <c:strCache>
                <c:ptCount val="8"/>
                <c:pt idx="0">
                  <c:v>南風原町</c:v>
                </c:pt>
                <c:pt idx="1">
                  <c:v>那覇市</c:v>
                </c:pt>
                <c:pt idx="2">
                  <c:v>糸満市</c:v>
                </c:pt>
                <c:pt idx="3">
                  <c:v>豊見城市</c:v>
                </c:pt>
                <c:pt idx="4">
                  <c:v>南城市</c:v>
                </c:pt>
                <c:pt idx="5">
                  <c:v>与那原町</c:v>
                </c:pt>
                <c:pt idx="6">
                  <c:v>八重瀬町</c:v>
                </c:pt>
                <c:pt idx="7">
                  <c:v>西原町</c:v>
                </c:pt>
              </c:strCache>
            </c:strRef>
          </c:cat>
          <c:val>
            <c:numRef>
              <c:f>'62'!$L$31:$L$38</c:f>
              <c:numCache>
                <c:formatCode>#,##0_);\(#,##0\)</c:formatCode>
                <c:ptCount val="8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15</c:v>
                </c:pt>
                <c:pt idx="5">
                  <c:v>1</c:v>
                </c:pt>
                <c:pt idx="6">
                  <c:v>11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C-4F61-A92E-FBFFD10269D4}"/>
            </c:ext>
          </c:extLst>
        </c:ser>
        <c:ser>
          <c:idx val="2"/>
          <c:order val="1"/>
          <c:tx>
            <c:strRef>
              <c:f>'62'!$M$29</c:f>
              <c:strCache>
                <c:ptCount val="1"/>
                <c:pt idx="0">
                  <c:v>0.3ha未満</c:v>
                </c:pt>
              </c:strCache>
            </c:strRef>
          </c:tx>
          <c:spPr>
            <a:pattFill prst="lt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'62'!$J$31:$J$38</c:f>
              <c:strCache>
                <c:ptCount val="8"/>
                <c:pt idx="0">
                  <c:v>南風原町</c:v>
                </c:pt>
                <c:pt idx="1">
                  <c:v>那覇市</c:v>
                </c:pt>
                <c:pt idx="2">
                  <c:v>糸満市</c:v>
                </c:pt>
                <c:pt idx="3">
                  <c:v>豊見城市</c:v>
                </c:pt>
                <c:pt idx="4">
                  <c:v>南城市</c:v>
                </c:pt>
                <c:pt idx="5">
                  <c:v>与那原町</c:v>
                </c:pt>
                <c:pt idx="6">
                  <c:v>八重瀬町</c:v>
                </c:pt>
                <c:pt idx="7">
                  <c:v>西原町</c:v>
                </c:pt>
              </c:strCache>
            </c:strRef>
          </c:cat>
          <c:val>
            <c:numRef>
              <c:f>'62'!$M$31:$M$38</c:f>
              <c:numCache>
                <c:formatCode>#,##0_);\(#,##0\)</c:formatCode>
                <c:ptCount val="8"/>
                <c:pt idx="0">
                  <c:v>27</c:v>
                </c:pt>
                <c:pt idx="1">
                  <c:v>36</c:v>
                </c:pt>
                <c:pt idx="2">
                  <c:v>65</c:v>
                </c:pt>
                <c:pt idx="3">
                  <c:v>69</c:v>
                </c:pt>
                <c:pt idx="4">
                  <c:v>78</c:v>
                </c:pt>
                <c:pt idx="5">
                  <c:v>6</c:v>
                </c:pt>
                <c:pt idx="6">
                  <c:v>28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C-4F61-A92E-FBFFD10269D4}"/>
            </c:ext>
          </c:extLst>
        </c:ser>
        <c:ser>
          <c:idx val="3"/>
          <c:order val="2"/>
          <c:tx>
            <c:strRef>
              <c:f>'62'!$N$29</c:f>
              <c:strCache>
                <c:ptCount val="1"/>
                <c:pt idx="0">
                  <c:v>0.3～0.5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'62'!$J$31:$J$38</c:f>
              <c:strCache>
                <c:ptCount val="8"/>
                <c:pt idx="0">
                  <c:v>南風原町</c:v>
                </c:pt>
                <c:pt idx="1">
                  <c:v>那覇市</c:v>
                </c:pt>
                <c:pt idx="2">
                  <c:v>糸満市</c:v>
                </c:pt>
                <c:pt idx="3">
                  <c:v>豊見城市</c:v>
                </c:pt>
                <c:pt idx="4">
                  <c:v>南城市</c:v>
                </c:pt>
                <c:pt idx="5">
                  <c:v>与那原町</c:v>
                </c:pt>
                <c:pt idx="6">
                  <c:v>八重瀬町</c:v>
                </c:pt>
                <c:pt idx="7">
                  <c:v>西原町</c:v>
                </c:pt>
              </c:strCache>
            </c:strRef>
          </c:cat>
          <c:val>
            <c:numRef>
              <c:f>'62'!$N$31:$N$38</c:f>
              <c:numCache>
                <c:formatCode>#,##0_);\(#,##0\)</c:formatCode>
                <c:ptCount val="8"/>
                <c:pt idx="0">
                  <c:v>74</c:v>
                </c:pt>
                <c:pt idx="1">
                  <c:v>38</c:v>
                </c:pt>
                <c:pt idx="2">
                  <c:v>254</c:v>
                </c:pt>
                <c:pt idx="3">
                  <c:v>97</c:v>
                </c:pt>
                <c:pt idx="4">
                  <c:v>278</c:v>
                </c:pt>
                <c:pt idx="5">
                  <c:v>10</c:v>
                </c:pt>
                <c:pt idx="6">
                  <c:v>199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C-4F61-A92E-FBFFD10269D4}"/>
            </c:ext>
          </c:extLst>
        </c:ser>
        <c:ser>
          <c:idx val="4"/>
          <c:order val="3"/>
          <c:tx>
            <c:strRef>
              <c:f>'62'!$O$29</c:f>
              <c:strCache>
                <c:ptCount val="1"/>
                <c:pt idx="0">
                  <c:v>0.5～1.0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'62'!$J$31:$J$38</c:f>
              <c:strCache>
                <c:ptCount val="8"/>
                <c:pt idx="0">
                  <c:v>南風原町</c:v>
                </c:pt>
                <c:pt idx="1">
                  <c:v>那覇市</c:v>
                </c:pt>
                <c:pt idx="2">
                  <c:v>糸満市</c:v>
                </c:pt>
                <c:pt idx="3">
                  <c:v>豊見城市</c:v>
                </c:pt>
                <c:pt idx="4">
                  <c:v>南城市</c:v>
                </c:pt>
                <c:pt idx="5">
                  <c:v>与那原町</c:v>
                </c:pt>
                <c:pt idx="6">
                  <c:v>八重瀬町</c:v>
                </c:pt>
                <c:pt idx="7">
                  <c:v>西原町</c:v>
                </c:pt>
              </c:strCache>
            </c:strRef>
          </c:cat>
          <c:val>
            <c:numRef>
              <c:f>'62'!$O$31:$O$38</c:f>
              <c:numCache>
                <c:formatCode>#,##0_);\(#,##0\)</c:formatCode>
                <c:ptCount val="8"/>
                <c:pt idx="0">
                  <c:v>56</c:v>
                </c:pt>
                <c:pt idx="1">
                  <c:v>30</c:v>
                </c:pt>
                <c:pt idx="2">
                  <c:v>285</c:v>
                </c:pt>
                <c:pt idx="3">
                  <c:v>79</c:v>
                </c:pt>
                <c:pt idx="4">
                  <c:v>263</c:v>
                </c:pt>
                <c:pt idx="5">
                  <c:v>6</c:v>
                </c:pt>
                <c:pt idx="6">
                  <c:v>284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C-4F61-A92E-FBFFD10269D4}"/>
            </c:ext>
          </c:extLst>
        </c:ser>
        <c:ser>
          <c:idx val="5"/>
          <c:order val="4"/>
          <c:tx>
            <c:strRef>
              <c:f>'62'!$P$29</c:f>
              <c:strCache>
                <c:ptCount val="1"/>
                <c:pt idx="0">
                  <c:v>1.0～1.5</c:v>
                </c:pt>
              </c:strCache>
            </c:strRef>
          </c:tx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'62'!$J$31:$J$38</c:f>
              <c:strCache>
                <c:ptCount val="8"/>
                <c:pt idx="0">
                  <c:v>南風原町</c:v>
                </c:pt>
                <c:pt idx="1">
                  <c:v>那覇市</c:v>
                </c:pt>
                <c:pt idx="2">
                  <c:v>糸満市</c:v>
                </c:pt>
                <c:pt idx="3">
                  <c:v>豊見城市</c:v>
                </c:pt>
                <c:pt idx="4">
                  <c:v>南城市</c:v>
                </c:pt>
                <c:pt idx="5">
                  <c:v>与那原町</c:v>
                </c:pt>
                <c:pt idx="6">
                  <c:v>八重瀬町</c:v>
                </c:pt>
                <c:pt idx="7">
                  <c:v>西原町</c:v>
                </c:pt>
              </c:strCache>
            </c:strRef>
          </c:cat>
          <c:val>
            <c:numRef>
              <c:f>'62'!$P$31:$P$38</c:f>
              <c:numCache>
                <c:formatCode>#,##0_);\(#,##0\)</c:formatCode>
                <c:ptCount val="8"/>
                <c:pt idx="0">
                  <c:v>16</c:v>
                </c:pt>
                <c:pt idx="1">
                  <c:v>4</c:v>
                </c:pt>
                <c:pt idx="2">
                  <c:v>84</c:v>
                </c:pt>
                <c:pt idx="3">
                  <c:v>14</c:v>
                </c:pt>
                <c:pt idx="4">
                  <c:v>51</c:v>
                </c:pt>
                <c:pt idx="5">
                  <c:v>1</c:v>
                </c:pt>
                <c:pt idx="6">
                  <c:v>59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C-4F61-A92E-FBFFD10269D4}"/>
            </c:ext>
          </c:extLst>
        </c:ser>
        <c:ser>
          <c:idx val="7"/>
          <c:order val="5"/>
          <c:tx>
            <c:strRef>
              <c:f>'62'!$Q$29</c:f>
              <c:strCache>
                <c:ptCount val="1"/>
                <c:pt idx="0">
                  <c:v>1.5～2.0</c:v>
                </c:pt>
              </c:strCache>
            </c:strRef>
          </c:tx>
          <c:spPr>
            <a:pattFill prst="diag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'62'!$J$31:$J$38</c:f>
              <c:strCache>
                <c:ptCount val="8"/>
                <c:pt idx="0">
                  <c:v>南風原町</c:v>
                </c:pt>
                <c:pt idx="1">
                  <c:v>那覇市</c:v>
                </c:pt>
                <c:pt idx="2">
                  <c:v>糸満市</c:v>
                </c:pt>
                <c:pt idx="3">
                  <c:v>豊見城市</c:v>
                </c:pt>
                <c:pt idx="4">
                  <c:v>南城市</c:v>
                </c:pt>
                <c:pt idx="5">
                  <c:v>与那原町</c:v>
                </c:pt>
                <c:pt idx="6">
                  <c:v>八重瀬町</c:v>
                </c:pt>
                <c:pt idx="7">
                  <c:v>西原町</c:v>
                </c:pt>
              </c:strCache>
            </c:strRef>
          </c:cat>
          <c:val>
            <c:numRef>
              <c:f>'62'!$Q$31:$Q$38</c:f>
              <c:numCache>
                <c:formatCode>#,##0_);\(#,##0\)</c:formatCode>
                <c:ptCount val="8"/>
                <c:pt idx="0">
                  <c:v>5</c:v>
                </c:pt>
                <c:pt idx="1">
                  <c:v>1</c:v>
                </c:pt>
                <c:pt idx="2">
                  <c:v>35</c:v>
                </c:pt>
                <c:pt idx="3">
                  <c:v>3</c:v>
                </c:pt>
                <c:pt idx="4">
                  <c:v>25</c:v>
                </c:pt>
                <c:pt idx="5">
                  <c:v>0</c:v>
                </c:pt>
                <c:pt idx="6">
                  <c:v>16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6C-4F61-A92E-FBFFD10269D4}"/>
            </c:ext>
          </c:extLst>
        </c:ser>
        <c:ser>
          <c:idx val="9"/>
          <c:order val="6"/>
          <c:tx>
            <c:strRef>
              <c:f>'62'!$R$29</c:f>
              <c:strCache>
                <c:ptCount val="1"/>
                <c:pt idx="0">
                  <c:v>2.0～3.0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'62'!$J$31:$J$38</c:f>
              <c:strCache>
                <c:ptCount val="8"/>
                <c:pt idx="0">
                  <c:v>南風原町</c:v>
                </c:pt>
                <c:pt idx="1">
                  <c:v>那覇市</c:v>
                </c:pt>
                <c:pt idx="2">
                  <c:v>糸満市</c:v>
                </c:pt>
                <c:pt idx="3">
                  <c:v>豊見城市</c:v>
                </c:pt>
                <c:pt idx="4">
                  <c:v>南城市</c:v>
                </c:pt>
                <c:pt idx="5">
                  <c:v>与那原町</c:v>
                </c:pt>
                <c:pt idx="6">
                  <c:v>八重瀬町</c:v>
                </c:pt>
                <c:pt idx="7">
                  <c:v>西原町</c:v>
                </c:pt>
              </c:strCache>
            </c:strRef>
          </c:cat>
          <c:val>
            <c:numRef>
              <c:f>'62'!$R$31:$R$38</c:f>
              <c:numCache>
                <c:formatCode>#,##0_);\(#,##0\)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20</c:v>
                </c:pt>
                <c:pt idx="3">
                  <c:v>2</c:v>
                </c:pt>
                <c:pt idx="4">
                  <c:v>12</c:v>
                </c:pt>
                <c:pt idx="5">
                  <c:v>1</c:v>
                </c:pt>
                <c:pt idx="6">
                  <c:v>18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6C-4F61-A92E-FBFFD10269D4}"/>
            </c:ext>
          </c:extLst>
        </c:ser>
        <c:ser>
          <c:idx val="10"/>
          <c:order val="7"/>
          <c:tx>
            <c:strRef>
              <c:f>'62'!$S$29</c:f>
              <c:strCache>
                <c:ptCount val="1"/>
                <c:pt idx="0">
                  <c:v>3.0ha以上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'62'!$J$31:$J$38</c:f>
              <c:strCache>
                <c:ptCount val="8"/>
                <c:pt idx="0">
                  <c:v>南風原町</c:v>
                </c:pt>
                <c:pt idx="1">
                  <c:v>那覇市</c:v>
                </c:pt>
                <c:pt idx="2">
                  <c:v>糸満市</c:v>
                </c:pt>
                <c:pt idx="3">
                  <c:v>豊見城市</c:v>
                </c:pt>
                <c:pt idx="4">
                  <c:v>南城市</c:v>
                </c:pt>
                <c:pt idx="5">
                  <c:v>与那原町</c:v>
                </c:pt>
                <c:pt idx="6">
                  <c:v>八重瀬町</c:v>
                </c:pt>
                <c:pt idx="7">
                  <c:v>西原町</c:v>
                </c:pt>
              </c:strCache>
            </c:strRef>
          </c:cat>
          <c:val>
            <c:numRef>
              <c:f>'62'!$S$31:$S$38</c:f>
              <c:numCache>
                <c:formatCode>#,##0_);\(#,##0\)</c:formatCode>
                <c:ptCount val="8"/>
                <c:pt idx="0">
                  <c:v>3</c:v>
                </c:pt>
                <c:pt idx="1">
                  <c:v>1</c:v>
                </c:pt>
                <c:pt idx="2">
                  <c:v>27</c:v>
                </c:pt>
                <c:pt idx="3">
                  <c:v>1</c:v>
                </c:pt>
                <c:pt idx="4">
                  <c:v>13</c:v>
                </c:pt>
                <c:pt idx="5">
                  <c:v>0</c:v>
                </c:pt>
                <c:pt idx="6">
                  <c:v>11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6C-4F61-A92E-FBFFD1026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03239680"/>
        <c:axId val="103241216"/>
      </c:barChart>
      <c:catAx>
        <c:axId val="1032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324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241216"/>
        <c:scaling>
          <c:orientation val="minMax"/>
          <c:max val="900"/>
          <c:min val="0"/>
        </c:scaling>
        <c:delete val="0"/>
        <c:axPos val="l"/>
        <c:numFmt formatCode="#,##0_);\(#,##0\)" sourceLinked="1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3239680"/>
        <c:crosses val="autoZero"/>
        <c:crossBetween val="between"/>
        <c:majorUnit val="10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9311584885482475E-2"/>
          <c:y val="2.301340710789531E-2"/>
          <c:w val="0.19040847732291641"/>
          <c:h val="0.5063930522198282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37500000000001E-2"/>
          <c:y val="9.8814229249013109E-3"/>
          <c:w val="0.83111337153417464"/>
          <c:h val="0.8985923958779817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'63'!$N$2:$N$16</c:f>
              <c:numCache>
                <c:formatCode>#,##0;[Red]#,##0</c:formatCode>
                <c:ptCount val="15"/>
                <c:pt idx="0">
                  <c:v>88303</c:v>
                </c:pt>
                <c:pt idx="1">
                  <c:v>98279</c:v>
                </c:pt>
                <c:pt idx="2">
                  <c:v>96833</c:v>
                </c:pt>
                <c:pt idx="3">
                  <c:v>84478</c:v>
                </c:pt>
                <c:pt idx="4">
                  <c:v>94191</c:v>
                </c:pt>
                <c:pt idx="5">
                  <c:v>80846</c:v>
                </c:pt>
                <c:pt idx="6">
                  <c:v>80059</c:v>
                </c:pt>
                <c:pt idx="7">
                  <c:v>112933</c:v>
                </c:pt>
                <c:pt idx="8">
                  <c:v>129629</c:v>
                </c:pt>
                <c:pt idx="9">
                  <c:v>148755</c:v>
                </c:pt>
                <c:pt idx="10">
                  <c:v>120749</c:v>
                </c:pt>
                <c:pt idx="11">
                  <c:v>127773</c:v>
                </c:pt>
                <c:pt idx="12">
                  <c:v>115892</c:v>
                </c:pt>
                <c:pt idx="13">
                  <c:v>106588</c:v>
                </c:pt>
                <c:pt idx="14">
                  <c:v>126070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E-409A-8E12-3B52FDB03F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03310848"/>
        <c:axId val="103312384"/>
      </c:barChart>
      <c:catAx>
        <c:axId val="10331084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03312384"/>
        <c:crosses val="autoZero"/>
        <c:auto val="1"/>
        <c:lblAlgn val="ctr"/>
        <c:lblOffset val="100"/>
        <c:tickMarkSkip val="1"/>
        <c:noMultiLvlLbl val="0"/>
      </c:catAx>
      <c:valAx>
        <c:axId val="1033123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03310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63000000000000533" l="0.59055118110235005" r="0.59055118110235005" t="0.60000000000000064" header="0.51181102362204722" footer="0.51181102362204722"/>
    <c:pageSetup paperSize="9" orientation="landscape" horizontalDpi="40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000130208757187E-2"/>
          <c:y val="4.1420198125073415E-2"/>
          <c:w val="0.88666981627296593"/>
          <c:h val="0.893975501693089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'63'!$L$2:$L$16</c:f>
              <c:strCache>
                <c:ptCount val="15"/>
                <c:pt idx="0">
                  <c:v>29～30年</c:v>
                </c:pt>
                <c:pt idx="1">
                  <c:v>28～29年</c:v>
                </c:pt>
                <c:pt idx="2">
                  <c:v>27～28年</c:v>
                </c:pt>
                <c:pt idx="3">
                  <c:v>26～27年</c:v>
                </c:pt>
                <c:pt idx="4">
                  <c:v>25～26年</c:v>
                </c:pt>
                <c:pt idx="5">
                  <c:v>24～25年</c:v>
                </c:pt>
                <c:pt idx="6">
                  <c:v>23～24年</c:v>
                </c:pt>
                <c:pt idx="7">
                  <c:v>22～23年</c:v>
                </c:pt>
                <c:pt idx="8">
                  <c:v>21～22年</c:v>
                </c:pt>
                <c:pt idx="9">
                  <c:v>20～21年</c:v>
                </c:pt>
                <c:pt idx="10">
                  <c:v>19～20年</c:v>
                </c:pt>
                <c:pt idx="11">
                  <c:v>18～19年</c:v>
                </c:pt>
                <c:pt idx="12">
                  <c:v>17～18年</c:v>
                </c:pt>
                <c:pt idx="13">
                  <c:v>16～17年</c:v>
                </c:pt>
                <c:pt idx="14">
                  <c:v>15～16年</c:v>
                </c:pt>
              </c:strCache>
            </c:strRef>
          </c:cat>
          <c:val>
            <c:numRef>
              <c:f>'63'!$M$2:$M$16</c:f>
              <c:numCache>
                <c:formatCode>#,##0;[Red]#,##0</c:formatCode>
                <c:ptCount val="15"/>
                <c:pt idx="0">
                  <c:v>4016</c:v>
                </c:pt>
                <c:pt idx="1">
                  <c:v>4360</c:v>
                </c:pt>
                <c:pt idx="2">
                  <c:v>4420</c:v>
                </c:pt>
                <c:pt idx="3">
                  <c:v>3881</c:v>
                </c:pt>
                <c:pt idx="4">
                  <c:v>4370</c:v>
                </c:pt>
                <c:pt idx="5">
                  <c:v>3820</c:v>
                </c:pt>
                <c:pt idx="6">
                  <c:v>3616</c:v>
                </c:pt>
                <c:pt idx="7">
                  <c:v>4935</c:v>
                </c:pt>
                <c:pt idx="8">
                  <c:v>5731</c:v>
                </c:pt>
                <c:pt idx="9">
                  <c:v>6722</c:v>
                </c:pt>
                <c:pt idx="10">
                  <c:v>5707</c:v>
                </c:pt>
                <c:pt idx="11">
                  <c:v>5983</c:v>
                </c:pt>
                <c:pt idx="12">
                  <c:v>5511</c:v>
                </c:pt>
                <c:pt idx="13">
                  <c:v>5257</c:v>
                </c:pt>
                <c:pt idx="14">
                  <c:v>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7-49B2-8F8D-86E26D4D23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03336192"/>
        <c:axId val="105578496"/>
      </c:barChart>
      <c:catAx>
        <c:axId val="103336192"/>
        <c:scaling>
          <c:orientation val="minMax"/>
        </c:scaling>
        <c:delete val="0"/>
        <c:axPos val="r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05578496"/>
        <c:crosses val="autoZero"/>
        <c:auto val="1"/>
        <c:lblAlgn val="ctr"/>
        <c:lblOffset val="100"/>
        <c:tickMarkSkip val="1"/>
        <c:noMultiLvlLbl val="0"/>
      </c:catAx>
      <c:valAx>
        <c:axId val="105578496"/>
        <c:scaling>
          <c:orientation val="maxMin"/>
          <c:max val="30000"/>
        </c:scaling>
        <c:delete val="0"/>
        <c:axPos val="b"/>
        <c:numFmt formatCode="#,##0;[Red]#,##0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03336192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35014836795414E-2"/>
          <c:y val="8.0837585962390046E-2"/>
          <c:w val="0.85905044510385764"/>
          <c:h val="0.83968476926393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'63'!$O$13</c:f>
              <c:strCache>
                <c:ptCount val="1"/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'63'!$N$19:$AD$19</c:f>
              <c:strCache>
                <c:ptCount val="17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 </c:v>
                </c:pt>
                <c:pt idx="9">
                  <c:v>22年</c:v>
                </c:pt>
                <c:pt idx="10">
                  <c:v>23年</c:v>
                </c:pt>
                <c:pt idx="11">
                  <c:v>24年 </c:v>
                </c:pt>
                <c:pt idx="12">
                  <c:v>25年</c:v>
                </c:pt>
                <c:pt idx="13">
                  <c:v>26年</c:v>
                </c:pt>
                <c:pt idx="14">
                  <c:v>27年</c:v>
                </c:pt>
                <c:pt idx="15">
                  <c:v>28年</c:v>
                </c:pt>
                <c:pt idx="16">
                  <c:v>29年</c:v>
                </c:pt>
              </c:strCache>
            </c:strRef>
          </c:cat>
          <c:val>
            <c:numRef>
              <c:f>'63'!$N$20:$AD$20</c:f>
              <c:numCache>
                <c:formatCode>General</c:formatCode>
                <c:ptCount val="17"/>
                <c:pt idx="0">
                  <c:v>6023</c:v>
                </c:pt>
                <c:pt idx="1">
                  <c:v>7799</c:v>
                </c:pt>
                <c:pt idx="2">
                  <c:v>7771</c:v>
                </c:pt>
                <c:pt idx="3">
                  <c:v>8594</c:v>
                </c:pt>
                <c:pt idx="4">
                  <c:v>9745</c:v>
                </c:pt>
                <c:pt idx="5">
                  <c:v>7991</c:v>
                </c:pt>
                <c:pt idx="6">
                  <c:v>5707</c:v>
                </c:pt>
                <c:pt idx="7">
                  <c:v>3340</c:v>
                </c:pt>
                <c:pt idx="8">
                  <c:v>2970</c:v>
                </c:pt>
                <c:pt idx="9">
                  <c:v>3416</c:v>
                </c:pt>
                <c:pt idx="10">
                  <c:v>3666</c:v>
                </c:pt>
                <c:pt idx="11">
                  <c:v>3371</c:v>
                </c:pt>
                <c:pt idx="12">
                  <c:v>3675</c:v>
                </c:pt>
                <c:pt idx="13">
                  <c:v>3539</c:v>
                </c:pt>
                <c:pt idx="14">
                  <c:v>3676</c:v>
                </c:pt>
                <c:pt idx="15">
                  <c:v>3534</c:v>
                </c:pt>
                <c:pt idx="16">
                  <c:v>3570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5-44DD-A02D-86B3ED63C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5911424"/>
        <c:axId val="105913344"/>
      </c:barChart>
      <c:lineChart>
        <c:grouping val="standard"/>
        <c:varyColors val="0"/>
        <c:ser>
          <c:idx val="1"/>
          <c:order val="1"/>
          <c:tx>
            <c:strRef>
              <c:f>'63'!$O$14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'63'!$N$19:$AD$19</c:f>
              <c:strCache>
                <c:ptCount val="17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 </c:v>
                </c:pt>
                <c:pt idx="9">
                  <c:v>22年</c:v>
                </c:pt>
                <c:pt idx="10">
                  <c:v>23年</c:v>
                </c:pt>
                <c:pt idx="11">
                  <c:v>24年 </c:v>
                </c:pt>
                <c:pt idx="12">
                  <c:v>25年</c:v>
                </c:pt>
                <c:pt idx="13">
                  <c:v>26年</c:v>
                </c:pt>
                <c:pt idx="14">
                  <c:v>27年</c:v>
                </c:pt>
                <c:pt idx="15">
                  <c:v>28年</c:v>
                </c:pt>
                <c:pt idx="16">
                  <c:v>29年</c:v>
                </c:pt>
              </c:strCache>
            </c:strRef>
          </c:cat>
          <c:val>
            <c:numRef>
              <c:f>'63'!$N$21:$AD$21</c:f>
              <c:numCache>
                <c:formatCode>General</c:formatCode>
                <c:ptCount val="17"/>
                <c:pt idx="0">
                  <c:v>5.4324000000000003</c:v>
                </c:pt>
                <c:pt idx="1">
                  <c:v>6.1459999999999999</c:v>
                </c:pt>
                <c:pt idx="2">
                  <c:v>6.1750999999999996</c:v>
                </c:pt>
                <c:pt idx="3">
                  <c:v>6.4790000000000001</c:v>
                </c:pt>
                <c:pt idx="4">
                  <c:v>7.1233000000000004</c:v>
                </c:pt>
                <c:pt idx="5">
                  <c:v>5.5720999999999998</c:v>
                </c:pt>
                <c:pt idx="6">
                  <c:v>3.8801999999999999</c:v>
                </c:pt>
                <c:pt idx="7">
                  <c:v>2.2654999999999998</c:v>
                </c:pt>
                <c:pt idx="8">
                  <c:v>1.9683999999999999</c:v>
                </c:pt>
                <c:pt idx="9">
                  <c:v>2.1356999999999999</c:v>
                </c:pt>
                <c:pt idx="10">
                  <c:v>2.3752</c:v>
                </c:pt>
                <c:pt idx="11">
                  <c:v>1.55989</c:v>
                </c:pt>
                <c:pt idx="12">
                  <c:v>2.0503</c:v>
                </c:pt>
                <c:pt idx="13">
                  <c:v>1.52532</c:v>
                </c:pt>
                <c:pt idx="14">
                  <c:v>1.46065</c:v>
                </c:pt>
                <c:pt idx="15">
                  <c:v>1.8974200000000001</c:v>
                </c:pt>
                <c:pt idx="16">
                  <c:v>2.1312700000000002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5-44DD-A02D-86B3ED63C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19616"/>
        <c:axId val="105921152"/>
      </c:lineChart>
      <c:catAx>
        <c:axId val="1059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591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133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（反）</a:t>
                </a:r>
              </a:p>
            </c:rich>
          </c:tx>
          <c:layout>
            <c:manualLayout>
              <c:xMode val="edge"/>
              <c:yMode val="edge"/>
              <c:x val="2.2749752720079484E-2"/>
              <c:y val="2.0312521096314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5911424"/>
        <c:crosses val="autoZero"/>
        <c:crossBetween val="between"/>
      </c:valAx>
      <c:catAx>
        <c:axId val="105919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5921152"/>
        <c:crossesAt val="0"/>
        <c:auto val="1"/>
        <c:lblAlgn val="ctr"/>
        <c:lblOffset val="100"/>
        <c:noMultiLvlLbl val="0"/>
      </c:catAx>
      <c:valAx>
        <c:axId val="105921152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0.9342235410484665"/>
              <c:y val="2.161147211189440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591961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27002967359047"/>
          <c:y val="8.7234042553191768E-2"/>
          <c:w val="0.19139465875370917"/>
          <c:h val="0.123404255319148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66822646668669"/>
          <c:y val="9.1787872640552548E-2"/>
          <c:w val="0.60833828400295697"/>
          <c:h val="0.82125991309968671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dLbl>
              <c:idx val="3"/>
              <c:layout>
                <c:manualLayout>
                  <c:x val="-0.15630564851522469"/>
                  <c:y val="-1.08699575133175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97-40D4-A85F-C21161EF2D53}"/>
                </c:ext>
              </c:extLst>
            </c:dLbl>
            <c:dLbl>
              <c:idx val="4"/>
              <c:layout>
                <c:manualLayout>
                  <c:x val="-0.16782196962682233"/>
                  <c:y val="-1.006436283232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7-40D4-A85F-C21161EF2D53}"/>
                </c:ext>
              </c:extLst>
            </c:dLbl>
            <c:dLbl>
              <c:idx val="5"/>
              <c:layout>
                <c:manualLayout>
                  <c:x val="-0.18382109473618374"/>
                  <c:y val="-9.25927533431843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97-40D4-A85F-C21161EF2D53}"/>
                </c:ext>
              </c:extLst>
            </c:dLbl>
            <c:dLbl>
              <c:idx val="6"/>
              <c:layout>
                <c:manualLayout>
                  <c:x val="-0.1828264797147999"/>
                  <c:y val="-1.32851285016005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7-40D4-A85F-C21161EF2D53}"/>
                </c:ext>
              </c:extLst>
            </c:dLbl>
            <c:dLbl>
              <c:idx val="7"/>
              <c:layout>
                <c:manualLayout>
                  <c:x val="-0.20087533795578119"/>
                  <c:y val="-2.81815967300593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97-40D4-A85F-C21161EF2D53}"/>
                </c:ext>
              </c:extLst>
            </c:dLbl>
            <c:dLbl>
              <c:idx val="8"/>
              <c:layout>
                <c:manualLayout>
                  <c:x val="-0.17873347003753384"/>
                  <c:y val="-1.65058941708726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7-40D4-A85F-C21161EF2D53}"/>
                </c:ext>
              </c:extLst>
            </c:dLbl>
            <c:dLbl>
              <c:idx val="9"/>
              <c:layout>
                <c:manualLayout>
                  <c:x val="-0.18591194772782405"/>
                  <c:y val="-1.57008066728628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97-40D4-A85F-C21161EF2D53}"/>
                </c:ext>
              </c:extLst>
            </c:dLbl>
            <c:dLbl>
              <c:idx val="10"/>
              <c:layout>
                <c:manualLayout>
                  <c:x val="-0.23469780297352316"/>
                  <c:y val="-1.4895211991873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7-40D4-A85F-C21161EF2D53}"/>
                </c:ext>
              </c:extLst>
            </c:dLbl>
            <c:dLbl>
              <c:idx val="11"/>
              <c:layout>
                <c:manualLayout>
                  <c:x val="-0.23331574703399341"/>
                  <c:y val="-9.25918382857140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97-40D4-A85F-C21161EF2D53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'63'!$L$5:$L$16</c:f>
              <c:strCache>
                <c:ptCount val="12"/>
                <c:pt idx="0">
                  <c:v>26～27年</c:v>
                </c:pt>
                <c:pt idx="1">
                  <c:v>25～26年</c:v>
                </c:pt>
                <c:pt idx="2">
                  <c:v>24～25年</c:v>
                </c:pt>
                <c:pt idx="3">
                  <c:v>23～24年</c:v>
                </c:pt>
                <c:pt idx="4">
                  <c:v>22～23年</c:v>
                </c:pt>
                <c:pt idx="5">
                  <c:v>21～22年</c:v>
                </c:pt>
                <c:pt idx="6">
                  <c:v>20～21年</c:v>
                </c:pt>
                <c:pt idx="7">
                  <c:v>19～20年</c:v>
                </c:pt>
                <c:pt idx="8">
                  <c:v>18～19年</c:v>
                </c:pt>
                <c:pt idx="9">
                  <c:v>17～18年</c:v>
                </c:pt>
                <c:pt idx="10">
                  <c:v>16～17年</c:v>
                </c:pt>
                <c:pt idx="11">
                  <c:v>15～16年</c:v>
                </c:pt>
              </c:strCache>
            </c:strRef>
          </c:cat>
          <c:val>
            <c:numRef>
              <c:f>'63'!$M$5:$M$16</c:f>
              <c:numCache>
                <c:formatCode>#,##0;[Red]#,##0</c:formatCode>
                <c:ptCount val="12"/>
                <c:pt idx="0">
                  <c:v>3881</c:v>
                </c:pt>
                <c:pt idx="1">
                  <c:v>4370</c:v>
                </c:pt>
                <c:pt idx="2">
                  <c:v>3820</c:v>
                </c:pt>
                <c:pt idx="3">
                  <c:v>3616</c:v>
                </c:pt>
                <c:pt idx="4">
                  <c:v>4935</c:v>
                </c:pt>
                <c:pt idx="5">
                  <c:v>5731</c:v>
                </c:pt>
                <c:pt idx="6">
                  <c:v>6722</c:v>
                </c:pt>
                <c:pt idx="7">
                  <c:v>5707</c:v>
                </c:pt>
                <c:pt idx="8">
                  <c:v>5983</c:v>
                </c:pt>
                <c:pt idx="9">
                  <c:v>5511</c:v>
                </c:pt>
                <c:pt idx="10">
                  <c:v>5257</c:v>
                </c:pt>
                <c:pt idx="11">
                  <c:v>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797-40D4-A85F-C21161EF2D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05953920"/>
        <c:axId val="105963904"/>
      </c:barChart>
      <c:catAx>
        <c:axId val="1059539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6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5963904"/>
        <c:scaling>
          <c:orientation val="maxMin"/>
          <c:max val="30000"/>
        </c:scaling>
        <c:delete val="0"/>
        <c:axPos val="b"/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53920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18891561301403E-2"/>
          <c:y val="7.7220222799949473E-2"/>
          <c:w val="0.78906400502015117"/>
          <c:h val="0.822395372819462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'63'!$N$5:$N$7</c:f>
              <c:strCache>
                <c:ptCount val="3"/>
                <c:pt idx="0">
                  <c:v>84,478</c:v>
                </c:pt>
                <c:pt idx="1">
                  <c:v>94,191</c:v>
                </c:pt>
                <c:pt idx="2">
                  <c:v>80,846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15945475440519363"/>
                  <c:y val="-4.5558528719211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2B-4F2B-8A50-D13C5D152AA9}"/>
                </c:ext>
              </c:extLst>
            </c:dLbl>
            <c:dLbl>
              <c:idx val="1"/>
              <c:layout>
                <c:manualLayout>
                  <c:x val="-0.20336562731896918"/>
                  <c:y val="1.87899342522561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B-4F2B-8A50-D13C5D152AA9}"/>
                </c:ext>
              </c:extLst>
            </c:dLbl>
            <c:dLbl>
              <c:idx val="2"/>
              <c:layout>
                <c:manualLayout>
                  <c:x val="-0.18723569867298784"/>
                  <c:y val="-3.268788342883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2B-4F2B-8A50-D13C5D152AA9}"/>
                </c:ext>
              </c:extLst>
            </c:dLbl>
            <c:dLbl>
              <c:idx val="3"/>
              <c:layout>
                <c:manualLayout>
                  <c:x val="-0.19429203958313557"/>
                  <c:y val="-4.55596432573193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2B-4F2B-8A50-D13C5D152AA9}"/>
                </c:ext>
              </c:extLst>
            </c:dLbl>
            <c:dLbl>
              <c:idx val="4"/>
              <c:layout>
                <c:manualLayout>
                  <c:x val="-0.23388230744827021"/>
                  <c:y val="-1.98172381384611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2B-4F2B-8A50-D13C5D152AA9}"/>
                </c:ext>
              </c:extLst>
            </c:dLbl>
            <c:dLbl>
              <c:idx val="5"/>
              <c:layout>
                <c:manualLayout>
                  <c:x val="-0.1834684370105662"/>
                  <c:y val="-3.2688997966940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2B-4F2B-8A50-D13C5D152AA9}"/>
                </c:ext>
              </c:extLst>
            </c:dLbl>
            <c:dLbl>
              <c:idx val="6"/>
              <c:layout>
                <c:manualLayout>
                  <c:x val="-0.19421893658714531"/>
                  <c:y val="-4.55607577954205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2B-4F2B-8A50-D13C5D152AA9}"/>
                </c:ext>
              </c:extLst>
            </c:dLbl>
            <c:dLbl>
              <c:idx val="7"/>
              <c:layout>
                <c:manualLayout>
                  <c:x val="-0.29035175831982102"/>
                  <c:y val="-1.98183526765662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2B-4F2B-8A50-D13C5D152AA9}"/>
                </c:ext>
              </c:extLst>
            </c:dLbl>
            <c:dLbl>
              <c:idx val="8"/>
              <c:layout>
                <c:manualLayout>
                  <c:x val="-0.27971575999112025"/>
                  <c:y val="-3.269011250504629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217,143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2B-4F2B-8A50-D13C5D152AA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'63'!$N$8:$N$16</c:f>
              <c:numCache>
                <c:formatCode>#,##0;[Red]#,##0</c:formatCode>
                <c:ptCount val="9"/>
                <c:pt idx="0">
                  <c:v>80059</c:v>
                </c:pt>
                <c:pt idx="1">
                  <c:v>112933</c:v>
                </c:pt>
                <c:pt idx="2">
                  <c:v>129629</c:v>
                </c:pt>
                <c:pt idx="3">
                  <c:v>148755</c:v>
                </c:pt>
                <c:pt idx="4">
                  <c:v>120749</c:v>
                </c:pt>
                <c:pt idx="5">
                  <c:v>127773</c:v>
                </c:pt>
                <c:pt idx="6">
                  <c:v>115892</c:v>
                </c:pt>
                <c:pt idx="7">
                  <c:v>106588</c:v>
                </c:pt>
                <c:pt idx="8">
                  <c:v>126070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2B-4F2B-8A50-D13C5D152A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06245504"/>
        <c:axId val="106259584"/>
      </c:barChart>
      <c:catAx>
        <c:axId val="106245504"/>
        <c:scaling>
          <c:orientation val="minMax"/>
        </c:scaling>
        <c:delete val="1"/>
        <c:axPos val="l"/>
        <c:majorTickMark val="out"/>
        <c:minorTickMark val="none"/>
        <c:tickLblPos val="none"/>
        <c:crossAx val="106259584"/>
        <c:crosses val="autoZero"/>
        <c:auto val="1"/>
        <c:lblAlgn val="ctr"/>
        <c:lblOffset val="100"/>
        <c:noMultiLvlLbl val="0"/>
      </c:catAx>
      <c:valAx>
        <c:axId val="106259584"/>
        <c:scaling>
          <c:orientation val="minMax"/>
          <c:max val="500000"/>
        </c:scaling>
        <c:delete val="0"/>
        <c:axPos val="b"/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245504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28575</xdr:rowOff>
    </xdr:from>
    <xdr:to>
      <xdr:col>8</xdr:col>
      <xdr:colOff>647700</xdr:colOff>
      <xdr:row>25</xdr:row>
      <xdr:rowOff>152400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152400</xdr:rowOff>
    </xdr:from>
    <xdr:to>
      <xdr:col>1</xdr:col>
      <xdr:colOff>552450</xdr:colOff>
      <xdr:row>3</xdr:row>
      <xdr:rowOff>0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685800" y="333375"/>
          <a:ext cx="552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専業農家</a:t>
          </a:r>
        </a:p>
      </xdr:txBody>
    </xdr:sp>
    <xdr:clientData/>
  </xdr:twoCellAnchor>
  <xdr:twoCellAnchor>
    <xdr:from>
      <xdr:col>1</xdr:col>
      <xdr:colOff>600075</xdr:colOff>
      <xdr:row>1</xdr:row>
      <xdr:rowOff>152400</xdr:rowOff>
    </xdr:from>
    <xdr:to>
      <xdr:col>3</xdr:col>
      <xdr:colOff>276225</xdr:colOff>
      <xdr:row>3</xdr:row>
      <xdr:rowOff>0</xdr:rowOff>
    </xdr:to>
    <xdr:sp macro="" textlink="">
      <xdr:nvSpPr>
        <xdr:cNvPr id="6147" name="Text Box 3"/>
        <xdr:cNvSpPr txBox="1">
          <a:spLocks noChangeArrowheads="1"/>
        </xdr:cNvSpPr>
      </xdr:nvSpPr>
      <xdr:spPr bwMode="auto">
        <a:xfrm>
          <a:off x="1285875" y="333375"/>
          <a:ext cx="10477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第一種兼業農家</a:t>
          </a:r>
        </a:p>
      </xdr:txBody>
    </xdr:sp>
    <xdr:clientData/>
  </xdr:twoCellAnchor>
  <xdr:twoCellAnchor>
    <xdr:from>
      <xdr:col>4</xdr:col>
      <xdr:colOff>561975</xdr:colOff>
      <xdr:row>1</xdr:row>
      <xdr:rowOff>171450</xdr:rowOff>
    </xdr:from>
    <xdr:to>
      <xdr:col>6</xdr:col>
      <xdr:colOff>19050</xdr:colOff>
      <xdr:row>2</xdr:row>
      <xdr:rowOff>142875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>
          <a:off x="3305175" y="352425"/>
          <a:ext cx="8286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第二種兼業農家</a:t>
          </a:r>
        </a:p>
      </xdr:txBody>
    </xdr:sp>
    <xdr:clientData/>
  </xdr:twoCellAnchor>
  <xdr:twoCellAnchor>
    <xdr:from>
      <xdr:col>0</xdr:col>
      <xdr:colOff>19050</xdr:colOff>
      <xdr:row>3</xdr:row>
      <xdr:rowOff>0</xdr:rowOff>
    </xdr:from>
    <xdr:to>
      <xdr:col>1</xdr:col>
      <xdr:colOff>9525</xdr:colOff>
      <xdr:row>6</xdr:row>
      <xdr:rowOff>0</xdr:rowOff>
    </xdr:to>
    <xdr:sp macro="" textlink="">
      <xdr:nvSpPr>
        <xdr:cNvPr id="6154" name="Text Box 10"/>
        <xdr:cNvSpPr txBox="1">
          <a:spLocks noChangeArrowheads="1"/>
        </xdr:cNvSpPr>
      </xdr:nvSpPr>
      <xdr:spPr bwMode="auto">
        <a:xfrm>
          <a:off x="19050" y="542925"/>
          <a:ext cx="6762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1995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（平成７年）</a:t>
          </a:r>
        </a:p>
      </xdr:txBody>
    </xdr:sp>
    <xdr:clientData/>
  </xdr:twoCellAnchor>
  <xdr:twoCellAnchor>
    <xdr:from>
      <xdr:col>0</xdr:col>
      <xdr:colOff>9525</xdr:colOff>
      <xdr:row>7</xdr:row>
      <xdr:rowOff>57150</xdr:rowOff>
    </xdr:from>
    <xdr:to>
      <xdr:col>1</xdr:col>
      <xdr:colOff>0</xdr:colOff>
      <xdr:row>10</xdr:row>
      <xdr:rowOff>47625</xdr:rowOff>
    </xdr:to>
    <xdr:sp macro="" textlink="">
      <xdr:nvSpPr>
        <xdr:cNvPr id="6155" name="Text Box 11"/>
        <xdr:cNvSpPr txBox="1">
          <a:spLocks noChangeArrowheads="1"/>
        </xdr:cNvSpPr>
      </xdr:nvSpPr>
      <xdr:spPr bwMode="auto">
        <a:xfrm>
          <a:off x="9525" y="1323975"/>
          <a:ext cx="6762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0</xdr:col>
      <xdr:colOff>9525</xdr:colOff>
      <xdr:row>11</xdr:row>
      <xdr:rowOff>114300</xdr:rowOff>
    </xdr:from>
    <xdr:to>
      <xdr:col>1</xdr:col>
      <xdr:colOff>0</xdr:colOff>
      <xdr:row>14</xdr:row>
      <xdr:rowOff>114300</xdr:rowOff>
    </xdr:to>
    <xdr:sp macro="" textlink="">
      <xdr:nvSpPr>
        <xdr:cNvPr id="6156" name="Text Box 12"/>
        <xdr:cNvSpPr txBox="1">
          <a:spLocks noChangeArrowheads="1"/>
        </xdr:cNvSpPr>
      </xdr:nvSpPr>
      <xdr:spPr bwMode="auto">
        <a:xfrm>
          <a:off x="9525" y="2105025"/>
          <a:ext cx="6762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2005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0</xdr:col>
      <xdr:colOff>9525</xdr:colOff>
      <xdr:row>16</xdr:row>
      <xdr:rowOff>9525</xdr:rowOff>
    </xdr:from>
    <xdr:to>
      <xdr:col>1</xdr:col>
      <xdr:colOff>0</xdr:colOff>
      <xdr:row>19</xdr:row>
      <xdr:rowOff>9525</xdr:rowOff>
    </xdr:to>
    <xdr:sp macro="" textlink="">
      <xdr:nvSpPr>
        <xdr:cNvPr id="6157" name="Text Box 13"/>
        <xdr:cNvSpPr txBox="1">
          <a:spLocks noChangeArrowheads="1"/>
        </xdr:cNvSpPr>
      </xdr:nvSpPr>
      <xdr:spPr bwMode="auto">
        <a:xfrm>
          <a:off x="9525" y="2905125"/>
          <a:ext cx="6762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xdr:txBody>
    </xdr:sp>
    <xdr:clientData/>
  </xdr:twoCellAnchor>
  <xdr:twoCellAnchor>
    <xdr:from>
      <xdr:col>8</xdr:col>
      <xdr:colOff>228600</xdr:colOff>
      <xdr:row>24</xdr:row>
      <xdr:rowOff>114300</xdr:rowOff>
    </xdr:from>
    <xdr:to>
      <xdr:col>8</xdr:col>
      <xdr:colOff>504825</xdr:colOff>
      <xdr:row>25</xdr:row>
      <xdr:rowOff>152400</xdr:rowOff>
    </xdr:to>
    <xdr:sp macro="" textlink="">
      <xdr:nvSpPr>
        <xdr:cNvPr id="6158" name="Text Box 14"/>
        <xdr:cNvSpPr txBox="1">
          <a:spLocks noChangeArrowheads="1"/>
        </xdr:cNvSpPr>
      </xdr:nvSpPr>
      <xdr:spPr bwMode="auto">
        <a:xfrm>
          <a:off x="5715000" y="4457700"/>
          <a:ext cx="276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（戸）</a:t>
          </a:r>
        </a:p>
      </xdr:txBody>
    </xdr:sp>
    <xdr:clientData/>
  </xdr:twoCellAnchor>
  <xdr:twoCellAnchor editAs="absolute">
    <xdr:from>
      <xdr:col>0</xdr:col>
      <xdr:colOff>0</xdr:colOff>
      <xdr:row>27</xdr:row>
      <xdr:rowOff>104775</xdr:rowOff>
    </xdr:from>
    <xdr:to>
      <xdr:col>8</xdr:col>
      <xdr:colOff>533400</xdr:colOff>
      <xdr:row>55</xdr:row>
      <xdr:rowOff>152400</xdr:rowOff>
    </xdr:to>
    <xdr:graphicFrame macro="">
      <xdr:nvGraphicFramePr>
        <xdr:cNvPr id="615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397565</xdr:colOff>
      <xdr:row>5</xdr:row>
      <xdr:rowOff>153643</xdr:rowOff>
    </xdr:from>
    <xdr:to>
      <xdr:col>5</xdr:col>
      <xdr:colOff>504825</xdr:colOff>
      <xdr:row>7</xdr:row>
      <xdr:rowOff>24848</xdr:rowOff>
    </xdr:to>
    <xdr:sp macro="" textlink="">
      <xdr:nvSpPr>
        <xdr:cNvPr id="6161" name="Line 17"/>
        <xdr:cNvSpPr>
          <a:spLocks noChangeShapeType="1"/>
        </xdr:cNvSpPr>
      </xdr:nvSpPr>
      <xdr:spPr bwMode="auto">
        <a:xfrm flipV="1">
          <a:off x="2459935" y="1064730"/>
          <a:ext cx="1482173" cy="235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679174</xdr:colOff>
      <xdr:row>10</xdr:row>
      <xdr:rowOff>41412</xdr:rowOff>
    </xdr:from>
    <xdr:to>
      <xdr:col>3</xdr:col>
      <xdr:colOff>397565</xdr:colOff>
      <xdr:row>11</xdr:row>
      <xdr:rowOff>79926</xdr:rowOff>
    </xdr:to>
    <xdr:sp macro="" textlink="">
      <xdr:nvSpPr>
        <xdr:cNvPr id="6162" name="Line 18"/>
        <xdr:cNvSpPr>
          <a:spLocks noChangeShapeType="1"/>
        </xdr:cNvSpPr>
      </xdr:nvSpPr>
      <xdr:spPr bwMode="auto">
        <a:xfrm flipH="1">
          <a:off x="2054087" y="1863586"/>
          <a:ext cx="405848" cy="2207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265041</xdr:colOff>
      <xdr:row>14</xdr:row>
      <xdr:rowOff>115956</xdr:rowOff>
    </xdr:from>
    <xdr:to>
      <xdr:col>3</xdr:col>
      <xdr:colOff>8281</xdr:colOff>
      <xdr:row>15</xdr:row>
      <xdr:rowOff>153641</xdr:rowOff>
    </xdr:to>
    <xdr:sp macro="" textlink="">
      <xdr:nvSpPr>
        <xdr:cNvPr id="6163" name="Line 19"/>
        <xdr:cNvSpPr>
          <a:spLocks noChangeShapeType="1"/>
        </xdr:cNvSpPr>
      </xdr:nvSpPr>
      <xdr:spPr bwMode="auto">
        <a:xfrm flipH="1">
          <a:off x="1639954" y="2666999"/>
          <a:ext cx="430697" cy="2199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371475</xdr:colOff>
      <xdr:row>29</xdr:row>
      <xdr:rowOff>38100</xdr:rowOff>
    </xdr:from>
    <xdr:to>
      <xdr:col>0</xdr:col>
      <xdr:colOff>647700</xdr:colOff>
      <xdr:row>30</xdr:row>
      <xdr:rowOff>76200</xdr:rowOff>
    </xdr:to>
    <xdr:sp macro="" textlink="">
      <xdr:nvSpPr>
        <xdr:cNvPr id="6164" name="Text Box 20"/>
        <xdr:cNvSpPr txBox="1">
          <a:spLocks noChangeArrowheads="1"/>
        </xdr:cNvSpPr>
      </xdr:nvSpPr>
      <xdr:spPr bwMode="auto">
        <a:xfrm>
          <a:off x="371475" y="5105400"/>
          <a:ext cx="276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（戸）</a:t>
          </a:r>
        </a:p>
      </xdr:txBody>
    </xdr:sp>
    <xdr:clientData/>
  </xdr:twoCellAnchor>
  <xdr:twoCellAnchor editAs="oneCell">
    <xdr:from>
      <xdr:col>2</xdr:col>
      <xdr:colOff>323850</xdr:colOff>
      <xdr:row>33</xdr:row>
      <xdr:rowOff>9525</xdr:rowOff>
    </xdr:from>
    <xdr:to>
      <xdr:col>3</xdr:col>
      <xdr:colOff>361950</xdr:colOff>
      <xdr:row>34</xdr:row>
      <xdr:rowOff>47625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1695450" y="5800725"/>
          <a:ext cx="723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兼業農家</a:t>
          </a:r>
        </a:p>
      </xdr:txBody>
    </xdr:sp>
    <xdr:clientData/>
  </xdr:twoCellAnchor>
  <xdr:twoCellAnchor editAs="oneCell">
    <xdr:from>
      <xdr:col>2</xdr:col>
      <xdr:colOff>323850</xdr:colOff>
      <xdr:row>34</xdr:row>
      <xdr:rowOff>38100</xdr:rowOff>
    </xdr:from>
    <xdr:to>
      <xdr:col>3</xdr:col>
      <xdr:colOff>361950</xdr:colOff>
      <xdr:row>35</xdr:row>
      <xdr:rowOff>76200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1695450" y="6010275"/>
          <a:ext cx="723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専業農家</a:t>
          </a:r>
        </a:p>
      </xdr:txBody>
    </xdr:sp>
    <xdr:clientData/>
  </xdr:twoCellAnchor>
  <xdr:twoCellAnchor>
    <xdr:from>
      <xdr:col>1</xdr:col>
      <xdr:colOff>609600</xdr:colOff>
      <xdr:row>34</xdr:row>
      <xdr:rowOff>57150</xdr:rowOff>
    </xdr:from>
    <xdr:to>
      <xdr:col>2</xdr:col>
      <xdr:colOff>285750</xdr:colOff>
      <xdr:row>35</xdr:row>
      <xdr:rowOff>9525</xdr:rowOff>
    </xdr:to>
    <xdr:sp macro="" textlink="">
      <xdr:nvSpPr>
        <xdr:cNvPr id="6167" name="Rectangle 23" descr="50%"/>
        <xdr:cNvSpPr>
          <a:spLocks noChangeArrowheads="1"/>
        </xdr:cNvSpPr>
      </xdr:nvSpPr>
      <xdr:spPr bwMode="auto">
        <a:xfrm>
          <a:off x="1295400" y="6029325"/>
          <a:ext cx="361950" cy="133350"/>
        </a:xfrm>
        <a:prstGeom prst="rect">
          <a:avLst/>
        </a:prstGeom>
        <a:pattFill prst="pct5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609600</xdr:colOff>
      <xdr:row>33</xdr:row>
      <xdr:rowOff>38100</xdr:rowOff>
    </xdr:from>
    <xdr:to>
      <xdr:col>2</xdr:col>
      <xdr:colOff>285750</xdr:colOff>
      <xdr:row>33</xdr:row>
      <xdr:rowOff>171450</xdr:rowOff>
    </xdr:to>
    <xdr:sp macro="" textlink="">
      <xdr:nvSpPr>
        <xdr:cNvPr id="6168" name="Rectangle 24" descr="25%"/>
        <xdr:cNvSpPr>
          <a:spLocks noChangeArrowheads="1"/>
        </xdr:cNvSpPr>
      </xdr:nvSpPr>
      <xdr:spPr bwMode="auto">
        <a:xfrm>
          <a:off x="1295400" y="5829300"/>
          <a:ext cx="361950" cy="133350"/>
        </a:xfrm>
        <a:prstGeom prst="rect">
          <a:avLst/>
        </a:prstGeom>
        <a:pattFill prst="pct25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135421</xdr:colOff>
      <xdr:row>19</xdr:row>
      <xdr:rowOff>16565</xdr:rowOff>
    </xdr:from>
    <xdr:to>
      <xdr:col>2</xdr:col>
      <xdr:colOff>281609</xdr:colOff>
      <xdr:row>20</xdr:row>
      <xdr:rowOff>47624</xdr:rowOff>
    </xdr:to>
    <xdr:sp macro="" textlink="">
      <xdr:nvSpPr>
        <xdr:cNvPr id="6178" name="Line 34"/>
        <xdr:cNvSpPr>
          <a:spLocks noChangeShapeType="1"/>
        </xdr:cNvSpPr>
      </xdr:nvSpPr>
      <xdr:spPr bwMode="auto">
        <a:xfrm flipH="1">
          <a:off x="1510334" y="3478695"/>
          <a:ext cx="146188" cy="21327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0</xdr:rowOff>
    </xdr:from>
    <xdr:to>
      <xdr:col>6</xdr:col>
      <xdr:colOff>9525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657225"/>
          <a:ext cx="194310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57225"/>
          <a:ext cx="234315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5</xdr:col>
      <xdr:colOff>9525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8100" y="609600"/>
          <a:ext cx="116205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5" y="5905500"/>
          <a:ext cx="1162050" cy="4191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0.78252</cdr:y>
    </cdr:from>
    <cdr:to>
      <cdr:x>0.11025</cdr:x>
      <cdr:y>0.90405</cdr:y>
    </cdr:to>
    <cdr:sp macro="" textlink="">
      <cdr:nvSpPr>
        <cdr:cNvPr id="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495675"/>
          <a:ext cx="676275" cy="542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66675</xdr:rowOff>
    </xdr:from>
    <xdr:to>
      <xdr:col>8</xdr:col>
      <xdr:colOff>904875</xdr:colOff>
      <xdr:row>27</xdr:row>
      <xdr:rowOff>104775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57150</xdr:colOff>
      <xdr:row>29</xdr:row>
      <xdr:rowOff>123825</xdr:rowOff>
    </xdr:from>
    <xdr:to>
      <xdr:col>8</xdr:col>
      <xdr:colOff>695325</xdr:colOff>
      <xdr:row>56</xdr:row>
      <xdr:rowOff>171450</xdr:rowOff>
    </xdr:to>
    <xdr:graphicFrame macro="">
      <xdr:nvGraphicFramePr>
        <xdr:cNvPr id="9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123825</xdr:colOff>
      <xdr:row>29</xdr:row>
      <xdr:rowOff>19050</xdr:rowOff>
    </xdr:from>
    <xdr:to>
      <xdr:col>0</xdr:col>
      <xdr:colOff>400050</xdr:colOff>
      <xdr:row>30</xdr:row>
      <xdr:rowOff>19050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123825" y="5267325"/>
          <a:ext cx="276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（戸）</a:t>
          </a:r>
        </a:p>
      </xdr:txBody>
    </xdr:sp>
    <xdr:clientData/>
  </xdr:twoCellAnchor>
  <xdr:oneCellAnchor>
    <xdr:from>
      <xdr:col>0</xdr:col>
      <xdr:colOff>573741</xdr:colOff>
      <xdr:row>46</xdr:row>
      <xdr:rowOff>174252</xdr:rowOff>
    </xdr:from>
    <xdr:ext cx="476250" cy="264560"/>
    <xdr:sp macro="" textlink="">
      <xdr:nvSpPr>
        <xdr:cNvPr id="9" name="テキスト ボックス 8"/>
        <xdr:cNvSpPr txBox="1"/>
      </xdr:nvSpPr>
      <xdr:spPr>
        <a:xfrm>
          <a:off x="573741" y="8421781"/>
          <a:ext cx="476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１８６</a:t>
          </a:r>
          <a:endParaRPr kumimoji="1" lang="en-US" altLang="ja-JP" sz="1000"/>
        </a:p>
        <a:p>
          <a:endParaRPr kumimoji="1" lang="ja-JP" altLang="en-US" sz="1000"/>
        </a:p>
      </xdr:txBody>
    </xdr:sp>
    <xdr:clientData/>
  </xdr:oneCellAnchor>
  <xdr:oneCellAnchor>
    <xdr:from>
      <xdr:col>7</xdr:col>
      <xdr:colOff>649943</xdr:colOff>
      <xdr:row>48</xdr:row>
      <xdr:rowOff>132230</xdr:rowOff>
    </xdr:from>
    <xdr:ext cx="457200" cy="264560"/>
    <xdr:sp macro="" textlink="">
      <xdr:nvSpPr>
        <xdr:cNvPr id="10" name="テキスト ボックス 9"/>
        <xdr:cNvSpPr txBox="1"/>
      </xdr:nvSpPr>
      <xdr:spPr>
        <a:xfrm>
          <a:off x="5434855" y="8738348"/>
          <a:ext cx="4572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１１９</a:t>
          </a:r>
          <a:endParaRPr kumimoji="1" lang="en-US" altLang="ja-JP" sz="1000"/>
        </a:p>
      </xdr:txBody>
    </xdr:sp>
    <xdr:clientData/>
  </xdr:oneCellAnchor>
  <xdr:oneCellAnchor>
    <xdr:from>
      <xdr:col>2</xdr:col>
      <xdr:colOff>619685</xdr:colOff>
      <xdr:row>32</xdr:row>
      <xdr:rowOff>52107</xdr:rowOff>
    </xdr:from>
    <xdr:ext cx="485775" cy="264560"/>
    <xdr:sp macro="" textlink="">
      <xdr:nvSpPr>
        <xdr:cNvPr id="11" name="テキスト ボックス 10"/>
        <xdr:cNvSpPr txBox="1"/>
      </xdr:nvSpPr>
      <xdr:spPr>
        <a:xfrm>
          <a:off x="1986803" y="5789519"/>
          <a:ext cx="4857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７７６</a:t>
          </a:r>
        </a:p>
      </xdr:txBody>
    </xdr:sp>
    <xdr:clientData/>
  </xdr:oneCellAnchor>
  <xdr:oneCellAnchor>
    <xdr:from>
      <xdr:col>1</xdr:col>
      <xdr:colOff>613522</xdr:colOff>
      <xdr:row>48</xdr:row>
      <xdr:rowOff>120464</xdr:rowOff>
    </xdr:from>
    <xdr:ext cx="466725" cy="264560"/>
    <xdr:sp macro="" textlink="">
      <xdr:nvSpPr>
        <xdr:cNvPr id="12" name="テキスト ボックス 11"/>
        <xdr:cNvSpPr txBox="1"/>
      </xdr:nvSpPr>
      <xdr:spPr>
        <a:xfrm>
          <a:off x="1297081" y="8726582"/>
          <a:ext cx="4667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１１９</a:t>
          </a:r>
          <a:endParaRPr kumimoji="1" lang="en-US" altLang="ja-JP" sz="1000"/>
        </a:p>
        <a:p>
          <a:endParaRPr kumimoji="1" lang="ja-JP" altLang="en-US" sz="1000"/>
        </a:p>
      </xdr:txBody>
    </xdr:sp>
    <xdr:clientData/>
  </xdr:oneCellAnchor>
  <xdr:oneCellAnchor>
    <xdr:from>
      <xdr:col>3</xdr:col>
      <xdr:colOff>608480</xdr:colOff>
      <xdr:row>44</xdr:row>
      <xdr:rowOff>107577</xdr:rowOff>
    </xdr:from>
    <xdr:ext cx="476250" cy="264560"/>
    <xdr:sp macro="" textlink="">
      <xdr:nvSpPr>
        <xdr:cNvPr id="13" name="テキスト ボックス 12"/>
        <xdr:cNvSpPr txBox="1"/>
      </xdr:nvSpPr>
      <xdr:spPr>
        <a:xfrm>
          <a:off x="2659156" y="7996518"/>
          <a:ext cx="476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２７０</a:t>
          </a:r>
          <a:endParaRPr kumimoji="1" lang="en-US" altLang="ja-JP" sz="1000"/>
        </a:p>
      </xdr:txBody>
    </xdr:sp>
    <xdr:clientData/>
  </xdr:oneCellAnchor>
  <xdr:oneCellAnchor>
    <xdr:from>
      <xdr:col>6</xdr:col>
      <xdr:colOff>644899</xdr:colOff>
      <xdr:row>35</xdr:row>
      <xdr:rowOff>150721</xdr:rowOff>
    </xdr:from>
    <xdr:ext cx="447675" cy="264560"/>
    <xdr:sp macro="" textlink="">
      <xdr:nvSpPr>
        <xdr:cNvPr id="14" name="テキスト ボックス 13"/>
        <xdr:cNvSpPr txBox="1"/>
      </xdr:nvSpPr>
      <xdr:spPr>
        <a:xfrm>
          <a:off x="4746252" y="6426015"/>
          <a:ext cx="447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６２６</a:t>
          </a:r>
          <a:endParaRPr kumimoji="1" lang="en-US" altLang="ja-JP" sz="1000"/>
        </a:p>
      </xdr:txBody>
    </xdr:sp>
    <xdr:clientData/>
  </xdr:oneCellAnchor>
  <xdr:oneCellAnchor>
    <xdr:from>
      <xdr:col>4</xdr:col>
      <xdr:colOff>618005</xdr:colOff>
      <xdr:row>33</xdr:row>
      <xdr:rowOff>61072</xdr:rowOff>
    </xdr:from>
    <xdr:ext cx="447675" cy="264560"/>
    <xdr:sp macro="" textlink="">
      <xdr:nvSpPr>
        <xdr:cNvPr id="15" name="テキスト ボックス 14"/>
        <xdr:cNvSpPr txBox="1"/>
      </xdr:nvSpPr>
      <xdr:spPr>
        <a:xfrm>
          <a:off x="3352240" y="5977778"/>
          <a:ext cx="447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７３５</a:t>
          </a:r>
          <a:endParaRPr kumimoji="1" lang="en-US" altLang="ja-JP" sz="1000"/>
        </a:p>
        <a:p>
          <a:endParaRPr kumimoji="1" lang="ja-JP" altLang="en-US" sz="1000"/>
        </a:p>
      </xdr:txBody>
    </xdr:sp>
    <xdr:clientData/>
  </xdr:oneCellAnchor>
  <xdr:oneCellAnchor>
    <xdr:from>
      <xdr:col>6</xdr:col>
      <xdr:colOff>25214</xdr:colOff>
      <xdr:row>50</xdr:row>
      <xdr:rowOff>107576</xdr:rowOff>
    </xdr:from>
    <xdr:ext cx="400050" cy="264560"/>
    <xdr:sp macro="" textlink="">
      <xdr:nvSpPr>
        <xdr:cNvPr id="16" name="テキスト ボックス 15"/>
        <xdr:cNvSpPr txBox="1"/>
      </xdr:nvSpPr>
      <xdr:spPr>
        <a:xfrm>
          <a:off x="4126567" y="9072282"/>
          <a:ext cx="400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000"/>
            <a:t>２５</a:t>
          </a:r>
          <a:endParaRPr kumimoji="1" lang="en-US" altLang="ja-JP" sz="1000"/>
        </a:p>
        <a:p>
          <a:endParaRPr kumimoji="1" lang="ja-JP" altLang="en-US" sz="10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190498</xdr:rowOff>
    </xdr:from>
    <xdr:to>
      <xdr:col>10</xdr:col>
      <xdr:colOff>542926</xdr:colOff>
      <xdr:row>16</xdr:row>
      <xdr:rowOff>95249</xdr:rowOff>
    </xdr:to>
    <xdr:graphicFrame macro="">
      <xdr:nvGraphicFramePr>
        <xdr:cNvPr id="112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219075</xdr:colOff>
      <xdr:row>1</xdr:row>
      <xdr:rowOff>66675</xdr:rowOff>
    </xdr:from>
    <xdr:to>
      <xdr:col>5</xdr:col>
      <xdr:colOff>209550</xdr:colOff>
      <xdr:row>15</xdr:row>
      <xdr:rowOff>295274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238125</xdr:colOff>
      <xdr:row>14</xdr:row>
      <xdr:rowOff>276226</xdr:rowOff>
    </xdr:from>
    <xdr:to>
      <xdr:col>11</xdr:col>
      <xdr:colOff>19050</xdr:colOff>
      <xdr:row>15</xdr:row>
      <xdr:rowOff>295276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6029325" y="4352926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</a:p>
      </xdr:txBody>
    </xdr:sp>
    <xdr:clientData/>
  </xdr:twoCellAnchor>
  <xdr:twoCellAnchor>
    <xdr:from>
      <xdr:col>0</xdr:col>
      <xdr:colOff>238125</xdr:colOff>
      <xdr:row>14</xdr:row>
      <xdr:rowOff>276225</xdr:rowOff>
    </xdr:from>
    <xdr:to>
      <xdr:col>0</xdr:col>
      <xdr:colOff>533400</xdr:colOff>
      <xdr:row>16</xdr:row>
      <xdr:rowOff>9525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238125" y="4352925"/>
          <a:ext cx="2952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（ｔ）</a:t>
          </a:r>
        </a:p>
      </xdr:txBody>
    </xdr:sp>
    <xdr:clientData/>
  </xdr:twoCellAnchor>
  <xdr:twoCellAnchor>
    <xdr:from>
      <xdr:col>2</xdr:col>
      <xdr:colOff>485775</xdr:colOff>
      <xdr:row>15</xdr:row>
      <xdr:rowOff>85725</xdr:rowOff>
    </xdr:from>
    <xdr:to>
      <xdr:col>3</xdr:col>
      <xdr:colOff>38100</xdr:colOff>
      <xdr:row>16</xdr:row>
      <xdr:rowOff>66675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1857375" y="4467225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</a:t>
          </a:r>
        </a:p>
      </xdr:txBody>
    </xdr:sp>
    <xdr:clientData/>
  </xdr:twoCellAnchor>
  <xdr:twoCellAnchor>
    <xdr:from>
      <xdr:col>1</xdr:col>
      <xdr:colOff>323850</xdr:colOff>
      <xdr:row>15</xdr:row>
      <xdr:rowOff>57150</xdr:rowOff>
    </xdr:from>
    <xdr:to>
      <xdr:col>1</xdr:col>
      <xdr:colOff>561975</xdr:colOff>
      <xdr:row>16</xdr:row>
      <xdr:rowOff>76200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1009650" y="4438650"/>
          <a:ext cx="238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万</a:t>
          </a:r>
        </a:p>
      </xdr:txBody>
    </xdr:sp>
    <xdr:clientData/>
  </xdr:twoCellAnchor>
  <xdr:twoCellAnchor>
    <xdr:from>
      <xdr:col>0</xdr:col>
      <xdr:colOff>628650</xdr:colOff>
      <xdr:row>14</xdr:row>
      <xdr:rowOff>57150</xdr:rowOff>
    </xdr:from>
    <xdr:to>
      <xdr:col>1</xdr:col>
      <xdr:colOff>180975</xdr:colOff>
      <xdr:row>15</xdr:row>
      <xdr:rowOff>76200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628650" y="5048250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819150</xdr:colOff>
      <xdr:row>15</xdr:row>
      <xdr:rowOff>28575</xdr:rowOff>
    </xdr:from>
    <xdr:to>
      <xdr:col>10</xdr:col>
      <xdr:colOff>295275</xdr:colOff>
      <xdr:row>16</xdr:row>
      <xdr:rowOff>57150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5772150" y="4410075"/>
          <a:ext cx="3143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１．６</a:t>
          </a:r>
        </a:p>
      </xdr:txBody>
    </xdr:sp>
    <xdr:clientData/>
  </xdr:twoCellAnchor>
  <xdr:twoCellAnchor>
    <xdr:from>
      <xdr:col>8</xdr:col>
      <xdr:colOff>640894</xdr:colOff>
      <xdr:row>15</xdr:row>
      <xdr:rowOff>42182</xdr:rowOff>
    </xdr:from>
    <xdr:to>
      <xdr:col>9</xdr:col>
      <xdr:colOff>227236</xdr:colOff>
      <xdr:row>16</xdr:row>
      <xdr:rowOff>0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4872715" y="4342039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0</xdr:col>
      <xdr:colOff>19050</xdr:colOff>
      <xdr:row>18</xdr:row>
      <xdr:rowOff>133350</xdr:rowOff>
    </xdr:from>
    <xdr:to>
      <xdr:col>11</xdr:col>
      <xdr:colOff>0</xdr:colOff>
      <xdr:row>42</xdr:row>
      <xdr:rowOff>85724</xdr:rowOff>
    </xdr:to>
    <xdr:graphicFrame macro="">
      <xdr:nvGraphicFramePr>
        <xdr:cNvPr id="1128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15</xdr:row>
      <xdr:rowOff>47625</xdr:rowOff>
    </xdr:from>
    <xdr:to>
      <xdr:col>5</xdr:col>
      <xdr:colOff>66675</xdr:colOff>
      <xdr:row>16</xdr:row>
      <xdr:rowOff>66675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2657475" y="4429125"/>
          <a:ext cx="238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０</a:t>
          </a:r>
        </a:p>
      </xdr:txBody>
    </xdr:sp>
    <xdr:clientData/>
  </xdr:twoCellAnchor>
  <xdr:twoCellAnchor>
    <xdr:from>
      <xdr:col>6</xdr:col>
      <xdr:colOff>9525</xdr:colOff>
      <xdr:row>15</xdr:row>
      <xdr:rowOff>38100</xdr:rowOff>
    </xdr:from>
    <xdr:to>
      <xdr:col>7</xdr:col>
      <xdr:colOff>190500</xdr:colOff>
      <xdr:row>16</xdr:row>
      <xdr:rowOff>76200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3429000" y="441960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０</a:t>
          </a:r>
        </a:p>
      </xdr:txBody>
    </xdr:sp>
    <xdr:clientData/>
  </xdr:twoCellAnchor>
  <xdr:twoCellAnchor>
    <xdr:from>
      <xdr:col>13</xdr:col>
      <xdr:colOff>276225</xdr:colOff>
      <xdr:row>31</xdr:row>
      <xdr:rowOff>0</xdr:rowOff>
    </xdr:from>
    <xdr:to>
      <xdr:col>14</xdr:col>
      <xdr:colOff>666750</xdr:colOff>
      <xdr:row>41</xdr:row>
      <xdr:rowOff>161925</xdr:rowOff>
    </xdr:to>
    <xdr:graphicFrame macro="">
      <xdr:nvGraphicFramePr>
        <xdr:cNvPr id="1128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485775</xdr:colOff>
      <xdr:row>28</xdr:row>
      <xdr:rowOff>152400</xdr:rowOff>
    </xdr:from>
    <xdr:to>
      <xdr:col>18</xdr:col>
      <xdr:colOff>666750</xdr:colOff>
      <xdr:row>42</xdr:row>
      <xdr:rowOff>85725</xdr:rowOff>
    </xdr:to>
    <xdr:graphicFrame macro="">
      <xdr:nvGraphicFramePr>
        <xdr:cNvPr id="1128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333375</xdr:colOff>
      <xdr:row>22</xdr:row>
      <xdr:rowOff>123825</xdr:rowOff>
    </xdr:from>
    <xdr:to>
      <xdr:col>3</xdr:col>
      <xdr:colOff>123825</xdr:colOff>
      <xdr:row>24</xdr:row>
      <xdr:rowOff>142875</xdr:rowOff>
    </xdr:to>
    <xdr:sp macro="" textlink="">
      <xdr:nvSpPr>
        <xdr:cNvPr id="11288" name="Rectangle 24"/>
        <xdr:cNvSpPr>
          <a:spLocks noChangeArrowheads="1"/>
        </xdr:cNvSpPr>
      </xdr:nvSpPr>
      <xdr:spPr bwMode="auto">
        <a:xfrm>
          <a:off x="1019175" y="6562725"/>
          <a:ext cx="1162050" cy="3810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数量　　　生産高</a:t>
          </a:r>
        </a:p>
      </xdr:txBody>
    </xdr:sp>
    <xdr:clientData/>
  </xdr:twoCellAnchor>
  <xdr:oneCellAnchor>
    <xdr:from>
      <xdr:col>5</xdr:col>
      <xdr:colOff>19050</xdr:colOff>
      <xdr:row>2</xdr:row>
      <xdr:rowOff>38100</xdr:rowOff>
    </xdr:from>
    <xdr:ext cx="752475" cy="264560"/>
    <xdr:sp macro="" textlink="">
      <xdr:nvSpPr>
        <xdr:cNvPr id="21" name="テキスト ボックス 20"/>
        <xdr:cNvSpPr txBox="1"/>
      </xdr:nvSpPr>
      <xdr:spPr>
        <a:xfrm>
          <a:off x="2847975" y="457200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H12</a:t>
          </a:r>
          <a:r>
            <a:rPr kumimoji="1" lang="ja-JP" altLang="en-US" sz="1000"/>
            <a:t>～</a:t>
          </a:r>
          <a:r>
            <a:rPr kumimoji="1" lang="en-US" altLang="ja-JP" sz="1000"/>
            <a:t>13</a:t>
          </a:r>
          <a:endParaRPr kumimoji="1" lang="ja-JP" altLang="en-US" sz="1000"/>
        </a:p>
      </xdr:txBody>
    </xdr:sp>
    <xdr:clientData/>
  </xdr:oneCellAnchor>
  <xdr:oneCellAnchor>
    <xdr:from>
      <xdr:col>5</xdr:col>
      <xdr:colOff>85725</xdr:colOff>
      <xdr:row>3</xdr:row>
      <xdr:rowOff>0</xdr:rowOff>
    </xdr:from>
    <xdr:ext cx="752475" cy="264560"/>
    <xdr:sp macro="" textlink="">
      <xdr:nvSpPr>
        <xdr:cNvPr id="22" name="テキスト ボックス 21"/>
        <xdr:cNvSpPr txBox="1"/>
      </xdr:nvSpPr>
      <xdr:spPr>
        <a:xfrm>
          <a:off x="2914650" y="723900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13</a:t>
          </a:r>
          <a:r>
            <a:rPr kumimoji="1" lang="ja-JP" altLang="en-US" sz="1000"/>
            <a:t>～</a:t>
          </a:r>
          <a:r>
            <a:rPr kumimoji="1" lang="en-US" altLang="ja-JP" sz="1000"/>
            <a:t>14</a:t>
          </a:r>
          <a:endParaRPr kumimoji="1" lang="ja-JP" altLang="en-US" sz="1000"/>
        </a:p>
      </xdr:txBody>
    </xdr:sp>
    <xdr:clientData/>
  </xdr:oneCellAnchor>
  <xdr:oneCellAnchor>
    <xdr:from>
      <xdr:col>5</xdr:col>
      <xdr:colOff>85725</xdr:colOff>
      <xdr:row>3</xdr:row>
      <xdr:rowOff>247650</xdr:rowOff>
    </xdr:from>
    <xdr:ext cx="752475" cy="264560"/>
    <xdr:sp macro="" textlink="">
      <xdr:nvSpPr>
        <xdr:cNvPr id="23" name="テキスト ボックス 22"/>
        <xdr:cNvSpPr txBox="1"/>
      </xdr:nvSpPr>
      <xdr:spPr>
        <a:xfrm>
          <a:off x="2914650" y="971550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14</a:t>
          </a:r>
          <a:r>
            <a:rPr kumimoji="1" lang="ja-JP" altLang="en-US" sz="1000"/>
            <a:t>～</a:t>
          </a:r>
          <a:r>
            <a:rPr kumimoji="1" lang="en-US" altLang="ja-JP" sz="1000"/>
            <a:t>15</a:t>
          </a:r>
          <a:endParaRPr kumimoji="1" lang="ja-JP" altLang="en-US" sz="1000"/>
        </a:p>
      </xdr:txBody>
    </xdr:sp>
    <xdr:clientData/>
  </xdr:oneCellAnchor>
  <xdr:oneCellAnchor>
    <xdr:from>
      <xdr:col>5</xdr:col>
      <xdr:colOff>85725</xdr:colOff>
      <xdr:row>4</xdr:row>
      <xdr:rowOff>228600</xdr:rowOff>
    </xdr:from>
    <xdr:ext cx="752475" cy="264560"/>
    <xdr:sp macro="" textlink="">
      <xdr:nvSpPr>
        <xdr:cNvPr id="24" name="テキスト ボックス 23"/>
        <xdr:cNvSpPr txBox="1"/>
      </xdr:nvSpPr>
      <xdr:spPr>
        <a:xfrm>
          <a:off x="2914650" y="1257300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15</a:t>
          </a:r>
          <a:r>
            <a:rPr kumimoji="1" lang="ja-JP" altLang="en-US" sz="1000"/>
            <a:t>～</a:t>
          </a:r>
          <a:r>
            <a:rPr kumimoji="1" lang="en-US" altLang="ja-JP" sz="1000"/>
            <a:t>16</a:t>
          </a:r>
          <a:endParaRPr kumimoji="1" lang="ja-JP" altLang="en-US" sz="1000"/>
        </a:p>
      </xdr:txBody>
    </xdr:sp>
    <xdr:clientData/>
  </xdr:oneCellAnchor>
  <xdr:oneCellAnchor>
    <xdr:from>
      <xdr:col>5</xdr:col>
      <xdr:colOff>85725</xdr:colOff>
      <xdr:row>5</xdr:row>
      <xdr:rowOff>190500</xdr:rowOff>
    </xdr:from>
    <xdr:ext cx="752475" cy="264560"/>
    <xdr:sp macro="" textlink="">
      <xdr:nvSpPr>
        <xdr:cNvPr id="25" name="テキスト ボックス 24"/>
        <xdr:cNvSpPr txBox="1"/>
      </xdr:nvSpPr>
      <xdr:spPr>
        <a:xfrm>
          <a:off x="2914650" y="1524000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16</a:t>
          </a:r>
          <a:r>
            <a:rPr kumimoji="1" lang="ja-JP" altLang="en-US" sz="1000"/>
            <a:t>～</a:t>
          </a:r>
          <a:r>
            <a:rPr kumimoji="1" lang="en-US" altLang="ja-JP" sz="1000"/>
            <a:t>17</a:t>
          </a:r>
          <a:endParaRPr kumimoji="1" lang="ja-JP" altLang="en-US" sz="1000"/>
        </a:p>
      </xdr:txBody>
    </xdr:sp>
    <xdr:clientData/>
  </xdr:oneCellAnchor>
  <xdr:oneCellAnchor>
    <xdr:from>
      <xdr:col>5</xdr:col>
      <xdr:colOff>95250</xdr:colOff>
      <xdr:row>6</xdr:row>
      <xdr:rowOff>142875</xdr:rowOff>
    </xdr:from>
    <xdr:ext cx="752475" cy="264560"/>
    <xdr:sp macro="" textlink="">
      <xdr:nvSpPr>
        <xdr:cNvPr id="26" name="テキスト ボックス 25"/>
        <xdr:cNvSpPr txBox="1"/>
      </xdr:nvSpPr>
      <xdr:spPr>
        <a:xfrm>
          <a:off x="2924175" y="1781175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17</a:t>
          </a:r>
          <a:r>
            <a:rPr kumimoji="1" lang="ja-JP" altLang="en-US" sz="1000"/>
            <a:t>～</a:t>
          </a:r>
          <a:r>
            <a:rPr kumimoji="1" lang="en-US" altLang="ja-JP" sz="1000"/>
            <a:t>18</a:t>
          </a:r>
          <a:endParaRPr kumimoji="1" lang="ja-JP" altLang="en-US" sz="1000"/>
        </a:p>
      </xdr:txBody>
    </xdr:sp>
    <xdr:clientData/>
  </xdr:oneCellAnchor>
  <xdr:oneCellAnchor>
    <xdr:from>
      <xdr:col>5</xdr:col>
      <xdr:colOff>85725</xdr:colOff>
      <xdr:row>7</xdr:row>
      <xdr:rowOff>114300</xdr:rowOff>
    </xdr:from>
    <xdr:ext cx="752475" cy="264560"/>
    <xdr:sp macro="" textlink="">
      <xdr:nvSpPr>
        <xdr:cNvPr id="27" name="テキスト ボックス 26"/>
        <xdr:cNvSpPr txBox="1"/>
      </xdr:nvSpPr>
      <xdr:spPr>
        <a:xfrm>
          <a:off x="2914650" y="2057400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18</a:t>
          </a:r>
          <a:r>
            <a:rPr kumimoji="1" lang="ja-JP" altLang="en-US" sz="1000"/>
            <a:t>～</a:t>
          </a:r>
          <a:r>
            <a:rPr kumimoji="1" lang="en-US" altLang="ja-JP" sz="1000"/>
            <a:t>19</a:t>
          </a:r>
          <a:endParaRPr kumimoji="1" lang="ja-JP" altLang="en-US" sz="1000"/>
        </a:p>
      </xdr:txBody>
    </xdr:sp>
    <xdr:clientData/>
  </xdr:oneCellAnchor>
  <xdr:oneCellAnchor>
    <xdr:from>
      <xdr:col>5</xdr:col>
      <xdr:colOff>85725</xdr:colOff>
      <xdr:row>8</xdr:row>
      <xdr:rowOff>47625</xdr:rowOff>
    </xdr:from>
    <xdr:ext cx="752475" cy="264560"/>
    <xdr:sp macro="" textlink="">
      <xdr:nvSpPr>
        <xdr:cNvPr id="28" name="テキスト ボックス 27"/>
        <xdr:cNvSpPr txBox="1"/>
      </xdr:nvSpPr>
      <xdr:spPr>
        <a:xfrm>
          <a:off x="2914650" y="2295525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19</a:t>
          </a:r>
          <a:r>
            <a:rPr kumimoji="1" lang="ja-JP" altLang="en-US" sz="1000"/>
            <a:t>～</a:t>
          </a:r>
          <a:r>
            <a:rPr kumimoji="1" lang="en-US" altLang="ja-JP" sz="1000"/>
            <a:t>20</a:t>
          </a:r>
          <a:endParaRPr kumimoji="1" lang="ja-JP" altLang="en-US" sz="1000"/>
        </a:p>
      </xdr:txBody>
    </xdr:sp>
    <xdr:clientData/>
  </xdr:oneCellAnchor>
  <xdr:oneCellAnchor>
    <xdr:from>
      <xdr:col>5</xdr:col>
      <xdr:colOff>85725</xdr:colOff>
      <xdr:row>9</xdr:row>
      <xdr:rowOff>19050</xdr:rowOff>
    </xdr:from>
    <xdr:ext cx="752475" cy="264560"/>
    <xdr:sp macro="" textlink="">
      <xdr:nvSpPr>
        <xdr:cNvPr id="29" name="テキスト ボックス 28"/>
        <xdr:cNvSpPr txBox="1"/>
      </xdr:nvSpPr>
      <xdr:spPr>
        <a:xfrm>
          <a:off x="2914650" y="2571750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20</a:t>
          </a:r>
          <a:r>
            <a:rPr kumimoji="1" lang="ja-JP" altLang="en-US" sz="1000"/>
            <a:t>～</a:t>
          </a:r>
          <a:r>
            <a:rPr kumimoji="1" lang="en-US" altLang="ja-JP" sz="1000"/>
            <a:t>21</a:t>
          </a:r>
          <a:endParaRPr kumimoji="1" lang="ja-JP" altLang="en-US" sz="1000"/>
        </a:p>
      </xdr:txBody>
    </xdr:sp>
    <xdr:clientData/>
  </xdr:oneCellAnchor>
  <xdr:oneCellAnchor>
    <xdr:from>
      <xdr:col>5</xdr:col>
      <xdr:colOff>95250</xdr:colOff>
      <xdr:row>9</xdr:row>
      <xdr:rowOff>285750</xdr:rowOff>
    </xdr:from>
    <xdr:ext cx="752475" cy="264560"/>
    <xdr:sp macro="" textlink="">
      <xdr:nvSpPr>
        <xdr:cNvPr id="30" name="テキスト ボックス 29"/>
        <xdr:cNvSpPr txBox="1"/>
      </xdr:nvSpPr>
      <xdr:spPr>
        <a:xfrm>
          <a:off x="2924175" y="2838450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21</a:t>
          </a:r>
          <a:r>
            <a:rPr kumimoji="1" lang="ja-JP" altLang="en-US" sz="1000"/>
            <a:t>～</a:t>
          </a:r>
          <a:r>
            <a:rPr kumimoji="1" lang="en-US" altLang="ja-JP" sz="1000"/>
            <a:t>22</a:t>
          </a:r>
          <a:endParaRPr kumimoji="1" lang="ja-JP" altLang="en-US" sz="1000"/>
        </a:p>
      </xdr:txBody>
    </xdr:sp>
    <xdr:clientData/>
  </xdr:oneCellAnchor>
  <xdr:oneCellAnchor>
    <xdr:from>
      <xdr:col>5</xdr:col>
      <xdr:colOff>95250</xdr:colOff>
      <xdr:row>10</xdr:row>
      <xdr:rowOff>238125</xdr:rowOff>
    </xdr:from>
    <xdr:ext cx="752475" cy="264560"/>
    <xdr:sp macro="" textlink="">
      <xdr:nvSpPr>
        <xdr:cNvPr id="31" name="テキスト ボックス 30"/>
        <xdr:cNvSpPr txBox="1"/>
      </xdr:nvSpPr>
      <xdr:spPr>
        <a:xfrm>
          <a:off x="2924175" y="3095625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22</a:t>
          </a:r>
          <a:r>
            <a:rPr kumimoji="1" lang="ja-JP" altLang="en-US" sz="1000"/>
            <a:t>～</a:t>
          </a:r>
          <a:r>
            <a:rPr kumimoji="1" lang="en-US" altLang="ja-JP" sz="1000"/>
            <a:t>23</a:t>
          </a:r>
          <a:endParaRPr kumimoji="1" lang="ja-JP" altLang="en-US" sz="1000"/>
        </a:p>
      </xdr:txBody>
    </xdr:sp>
    <xdr:clientData/>
  </xdr:oneCellAnchor>
  <xdr:oneCellAnchor>
    <xdr:from>
      <xdr:col>5</xdr:col>
      <xdr:colOff>95250</xdr:colOff>
      <xdr:row>11</xdr:row>
      <xdr:rowOff>190500</xdr:rowOff>
    </xdr:from>
    <xdr:ext cx="752475" cy="264560"/>
    <xdr:sp macro="" textlink="">
      <xdr:nvSpPr>
        <xdr:cNvPr id="32" name="テキスト ボックス 31"/>
        <xdr:cNvSpPr txBox="1"/>
      </xdr:nvSpPr>
      <xdr:spPr>
        <a:xfrm>
          <a:off x="2924175" y="3352800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23</a:t>
          </a:r>
          <a:r>
            <a:rPr kumimoji="1" lang="ja-JP" altLang="en-US" sz="1000"/>
            <a:t>～</a:t>
          </a:r>
          <a:r>
            <a:rPr kumimoji="1" lang="en-US" altLang="ja-JP" sz="1000"/>
            <a:t>24</a:t>
          </a:r>
          <a:endParaRPr kumimoji="1" lang="ja-JP" altLang="en-US" sz="1000"/>
        </a:p>
      </xdr:txBody>
    </xdr:sp>
    <xdr:clientData/>
  </xdr:oneCellAnchor>
  <xdr:oneCellAnchor>
    <xdr:from>
      <xdr:col>5</xdr:col>
      <xdr:colOff>95250</xdr:colOff>
      <xdr:row>12</xdr:row>
      <xdr:rowOff>142875</xdr:rowOff>
    </xdr:from>
    <xdr:ext cx="752475" cy="264560"/>
    <xdr:sp macro="" textlink="">
      <xdr:nvSpPr>
        <xdr:cNvPr id="33" name="テキスト ボックス 32"/>
        <xdr:cNvSpPr txBox="1"/>
      </xdr:nvSpPr>
      <xdr:spPr>
        <a:xfrm>
          <a:off x="2924175" y="3609975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24</a:t>
          </a:r>
          <a:r>
            <a:rPr kumimoji="1" lang="ja-JP" altLang="en-US" sz="1000"/>
            <a:t>～</a:t>
          </a:r>
          <a:r>
            <a:rPr kumimoji="1" lang="en-US" altLang="ja-JP" sz="1000"/>
            <a:t>25</a:t>
          </a:r>
          <a:endParaRPr kumimoji="1" lang="ja-JP" altLang="en-US" sz="1000"/>
        </a:p>
      </xdr:txBody>
    </xdr:sp>
    <xdr:clientData/>
  </xdr:oneCellAnchor>
  <xdr:oneCellAnchor>
    <xdr:from>
      <xdr:col>5</xdr:col>
      <xdr:colOff>95250</xdr:colOff>
      <xdr:row>13</xdr:row>
      <xdr:rowOff>85725</xdr:rowOff>
    </xdr:from>
    <xdr:ext cx="752475" cy="264560"/>
    <xdr:sp macro="" textlink="">
      <xdr:nvSpPr>
        <xdr:cNvPr id="34" name="テキスト ボックス 33"/>
        <xdr:cNvSpPr txBox="1"/>
      </xdr:nvSpPr>
      <xdr:spPr>
        <a:xfrm>
          <a:off x="2924175" y="3857625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25</a:t>
          </a:r>
          <a:r>
            <a:rPr kumimoji="1" lang="ja-JP" altLang="en-US" sz="1000"/>
            <a:t>～</a:t>
          </a:r>
          <a:r>
            <a:rPr kumimoji="1" lang="en-US" altLang="ja-JP" sz="1000"/>
            <a:t>26</a:t>
          </a:r>
          <a:endParaRPr kumimoji="1" lang="ja-JP" altLang="en-US" sz="1000"/>
        </a:p>
      </xdr:txBody>
    </xdr:sp>
    <xdr:clientData/>
  </xdr:oneCellAnchor>
  <xdr:oneCellAnchor>
    <xdr:from>
      <xdr:col>5</xdr:col>
      <xdr:colOff>104775</xdr:colOff>
      <xdr:row>14</xdr:row>
      <xdr:rowOff>47625</xdr:rowOff>
    </xdr:from>
    <xdr:ext cx="752475" cy="264560"/>
    <xdr:sp macro="" textlink="">
      <xdr:nvSpPr>
        <xdr:cNvPr id="35" name="テキスト ボックス 34"/>
        <xdr:cNvSpPr txBox="1"/>
      </xdr:nvSpPr>
      <xdr:spPr>
        <a:xfrm>
          <a:off x="2933700" y="4124325"/>
          <a:ext cx="75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en-US" altLang="ja-JP" sz="1000"/>
            <a:t>26</a:t>
          </a:r>
          <a:r>
            <a:rPr kumimoji="1" lang="ja-JP" altLang="en-US" sz="1000"/>
            <a:t>～</a:t>
          </a:r>
          <a:r>
            <a:rPr kumimoji="1" lang="en-US" altLang="ja-JP" sz="1000"/>
            <a:t>27</a:t>
          </a:r>
          <a:endParaRPr kumimoji="1" lang="ja-JP" altLang="en-US" sz="10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3</xdr:col>
      <xdr:colOff>0</xdr:colOff>
      <xdr:row>16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H="1" flipV="1">
          <a:off x="0" y="6257925"/>
          <a:ext cx="952500" cy="590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3</xdr:col>
      <xdr:colOff>0</xdr:colOff>
      <xdr:row>4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 flipV="1">
          <a:off x="0" y="523875"/>
          <a:ext cx="952500" cy="581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9525</xdr:rowOff>
    </xdr:from>
    <xdr:to>
      <xdr:col>3</xdr:col>
      <xdr:colOff>0</xdr:colOff>
      <xdr:row>23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 flipV="1">
          <a:off x="0" y="8134350"/>
          <a:ext cx="95250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4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 bwMode="auto">
        <a:xfrm>
          <a:off x="66675" y="238125"/>
          <a:ext cx="657225" cy="5143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0</xdr:colOff>
      <xdr:row>7</xdr:row>
      <xdr:rowOff>0</xdr:rowOff>
    </xdr:to>
    <xdr:cxnSp macro="">
      <xdr:nvCxnSpPr>
        <xdr:cNvPr id="2" name="直線コネクタ 1"/>
        <xdr:cNvCxnSpPr/>
      </xdr:nvCxnSpPr>
      <xdr:spPr bwMode="auto">
        <a:xfrm>
          <a:off x="685800" y="361950"/>
          <a:ext cx="5486400" cy="904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0</xdr:colOff>
      <xdr:row>7</xdr:row>
      <xdr:rowOff>0</xdr:rowOff>
    </xdr:to>
    <xdr:cxnSp macro="">
      <xdr:nvCxnSpPr>
        <xdr:cNvPr id="2" name="直線コネクタ 1"/>
        <xdr:cNvCxnSpPr/>
      </xdr:nvCxnSpPr>
      <xdr:spPr bwMode="auto">
        <a:xfrm>
          <a:off x="685800" y="361950"/>
          <a:ext cx="5486400" cy="904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200025</xdr:rowOff>
    </xdr:from>
    <xdr:to>
      <xdr:col>6</xdr:col>
      <xdr:colOff>85725</xdr:colOff>
      <xdr:row>17</xdr:row>
      <xdr:rowOff>200025</xdr:rowOff>
    </xdr:to>
    <xdr:cxnSp macro="">
      <xdr:nvCxnSpPr>
        <xdr:cNvPr id="2" name="直線コネクタ 1"/>
        <xdr:cNvCxnSpPr/>
      </xdr:nvCxnSpPr>
      <xdr:spPr bwMode="auto">
        <a:xfrm>
          <a:off x="0" y="4495800"/>
          <a:ext cx="1476375" cy="4000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8"/>
  <sheetViews>
    <sheetView tabSelected="1" zoomScale="115" zoomScaleNormal="115" workbookViewId="0">
      <selection activeCell="L23" sqref="L23"/>
    </sheetView>
  </sheetViews>
  <sheetFormatPr defaultRowHeight="14.25"/>
  <cols>
    <col min="9" max="9" width="12.75" customWidth="1"/>
  </cols>
  <sheetData>
    <row r="1" spans="1:20">
      <c r="A1" t="s">
        <v>571</v>
      </c>
      <c r="J1" s="56" t="s">
        <v>466</v>
      </c>
      <c r="K1">
        <v>86</v>
      </c>
      <c r="L1">
        <v>30</v>
      </c>
      <c r="M1">
        <v>47</v>
      </c>
      <c r="N1">
        <f>SUM(K1:M1)</f>
        <v>163</v>
      </c>
    </row>
    <row r="2" spans="1:20">
      <c r="J2" s="56" t="s">
        <v>88</v>
      </c>
      <c r="K2">
        <v>88</v>
      </c>
      <c r="L2">
        <v>36</v>
      </c>
      <c r="M2">
        <v>70</v>
      </c>
      <c r="N2">
        <f>SUM(K2:M2)</f>
        <v>194</v>
      </c>
    </row>
    <row r="3" spans="1:20">
      <c r="J3" s="56" t="s">
        <v>80</v>
      </c>
      <c r="K3" s="42">
        <v>93</v>
      </c>
      <c r="L3" s="42">
        <v>72</v>
      </c>
      <c r="M3" s="42">
        <v>116</v>
      </c>
      <c r="N3" s="43">
        <f>SUM(K3:M3)</f>
        <v>281</v>
      </c>
    </row>
    <row r="4" spans="1:20">
      <c r="J4" s="41" t="s">
        <v>79</v>
      </c>
      <c r="K4" s="42">
        <v>100</v>
      </c>
      <c r="L4" s="42">
        <v>87</v>
      </c>
      <c r="M4" s="42">
        <v>175</v>
      </c>
      <c r="N4" s="43">
        <f>SUM(K4:M4)</f>
        <v>362</v>
      </c>
    </row>
    <row r="5" spans="1:20">
      <c r="J5" s="41" t="s">
        <v>81</v>
      </c>
      <c r="K5" s="42">
        <v>151</v>
      </c>
      <c r="L5" s="42">
        <v>138</v>
      </c>
      <c r="M5" s="42">
        <v>388</v>
      </c>
      <c r="N5" s="43">
        <f>SUM(K5:M5)</f>
        <v>677</v>
      </c>
    </row>
    <row r="6" spans="1:20">
      <c r="J6" s="41"/>
      <c r="K6" s="42"/>
      <c r="L6" s="42"/>
      <c r="M6" s="42"/>
      <c r="N6" s="43"/>
    </row>
    <row r="7" spans="1:20">
      <c r="J7" s="8"/>
      <c r="K7" s="42"/>
      <c r="L7" s="42"/>
      <c r="M7" s="42"/>
    </row>
    <row r="8" spans="1:20">
      <c r="J8" s="8" t="s">
        <v>66</v>
      </c>
      <c r="K8" s="42" t="s">
        <v>67</v>
      </c>
      <c r="L8" s="42" t="s">
        <v>68</v>
      </c>
      <c r="M8" s="42"/>
      <c r="P8" s="41"/>
      <c r="Q8" s="42"/>
      <c r="R8" s="42"/>
      <c r="S8" s="42"/>
      <c r="T8" s="43"/>
    </row>
    <row r="9" spans="1:20">
      <c r="J9" s="8" t="s">
        <v>69</v>
      </c>
      <c r="K9" s="245">
        <v>2</v>
      </c>
      <c r="L9" s="245">
        <v>2</v>
      </c>
      <c r="M9" s="245">
        <f t="shared" ref="M9:M20" si="0">SUM(K9:L9)</f>
        <v>4</v>
      </c>
      <c r="N9" s="381"/>
      <c r="P9" s="41"/>
      <c r="Q9" s="42"/>
      <c r="R9" s="42"/>
      <c r="S9" s="42"/>
      <c r="T9" s="43"/>
    </row>
    <row r="10" spans="1:20">
      <c r="J10" s="8" t="s">
        <v>70</v>
      </c>
      <c r="K10" s="245">
        <v>2</v>
      </c>
      <c r="L10" s="245">
        <v>2</v>
      </c>
      <c r="M10" s="245">
        <f t="shared" si="0"/>
        <v>4</v>
      </c>
      <c r="N10" s="381"/>
      <c r="P10" s="41"/>
      <c r="Q10" s="42"/>
      <c r="R10" s="42"/>
      <c r="S10" s="42"/>
      <c r="T10" s="43"/>
    </row>
    <row r="11" spans="1:20">
      <c r="J11" s="8" t="s">
        <v>24</v>
      </c>
      <c r="K11" s="42">
        <v>2</v>
      </c>
      <c r="L11" s="42">
        <v>3</v>
      </c>
      <c r="M11" s="42">
        <f t="shared" si="0"/>
        <v>5</v>
      </c>
      <c r="P11" s="41"/>
      <c r="Q11" s="42"/>
      <c r="R11" s="42"/>
      <c r="S11" s="42"/>
      <c r="T11" s="43"/>
    </row>
    <row r="12" spans="1:20">
      <c r="J12" s="8" t="s">
        <v>9</v>
      </c>
      <c r="K12" s="42">
        <v>3</v>
      </c>
      <c r="L12" s="42">
        <v>2</v>
      </c>
      <c r="M12" s="42">
        <f t="shared" si="0"/>
        <v>5</v>
      </c>
      <c r="P12" s="41"/>
      <c r="Q12" s="42"/>
      <c r="R12" s="42"/>
      <c r="S12" s="42"/>
      <c r="T12" s="43"/>
    </row>
    <row r="13" spans="1:20">
      <c r="J13" s="8" t="s">
        <v>10</v>
      </c>
      <c r="K13" s="42">
        <v>7</v>
      </c>
      <c r="L13" s="42">
        <v>7</v>
      </c>
      <c r="M13" s="42">
        <f t="shared" si="0"/>
        <v>14</v>
      </c>
      <c r="P13" s="41"/>
      <c r="Q13" s="42"/>
      <c r="R13" s="42"/>
      <c r="S13" s="42"/>
      <c r="T13" s="43"/>
    </row>
    <row r="14" spans="1:20">
      <c r="J14" s="8" t="s">
        <v>71</v>
      </c>
      <c r="K14" s="42">
        <v>5</v>
      </c>
      <c r="L14" s="42">
        <v>4</v>
      </c>
      <c r="M14" s="42">
        <f t="shared" si="0"/>
        <v>9</v>
      </c>
      <c r="P14" s="41"/>
      <c r="Q14" s="42"/>
      <c r="R14" s="42"/>
      <c r="S14" s="42"/>
      <c r="T14" s="43"/>
    </row>
    <row r="15" spans="1:20">
      <c r="J15" s="8" t="s">
        <v>26</v>
      </c>
      <c r="K15" s="42">
        <v>6</v>
      </c>
      <c r="L15" s="42">
        <v>7</v>
      </c>
      <c r="M15" s="42">
        <f t="shared" si="0"/>
        <v>13</v>
      </c>
      <c r="P15" s="41"/>
      <c r="Q15" s="42"/>
      <c r="R15" s="42"/>
      <c r="S15" s="42"/>
      <c r="T15" s="43"/>
    </row>
    <row r="16" spans="1:20">
      <c r="J16" s="8" t="s">
        <v>27</v>
      </c>
      <c r="K16" s="42">
        <v>8</v>
      </c>
      <c r="L16" s="42">
        <v>3</v>
      </c>
      <c r="M16" s="42">
        <f t="shared" si="0"/>
        <v>11</v>
      </c>
    </row>
    <row r="17" spans="1:13">
      <c r="J17" s="8" t="s">
        <v>28</v>
      </c>
      <c r="K17" s="42">
        <v>2</v>
      </c>
      <c r="L17" s="42">
        <v>8</v>
      </c>
      <c r="M17" s="42">
        <f t="shared" si="0"/>
        <v>10</v>
      </c>
    </row>
    <row r="18" spans="1:13">
      <c r="J18" s="8" t="s">
        <v>29</v>
      </c>
      <c r="K18" s="42">
        <v>31</v>
      </c>
      <c r="L18" s="42">
        <v>19</v>
      </c>
      <c r="M18" s="42">
        <f t="shared" si="0"/>
        <v>50</v>
      </c>
    </row>
    <row r="19" spans="1:13">
      <c r="J19" s="8" t="s">
        <v>30</v>
      </c>
      <c r="K19" s="42">
        <v>13</v>
      </c>
      <c r="L19" s="42">
        <v>14</v>
      </c>
      <c r="M19" s="42">
        <f t="shared" si="0"/>
        <v>27</v>
      </c>
    </row>
    <row r="20" spans="1:13">
      <c r="J20" s="8" t="s">
        <v>31</v>
      </c>
      <c r="K20" s="42">
        <v>5</v>
      </c>
      <c r="L20" s="42">
        <v>8</v>
      </c>
      <c r="M20" s="42">
        <f t="shared" si="0"/>
        <v>13</v>
      </c>
    </row>
    <row r="21" spans="1:13">
      <c r="J21" s="44"/>
      <c r="K21" s="44"/>
      <c r="L21" s="44"/>
    </row>
    <row r="28" spans="1:13">
      <c r="A28" t="s">
        <v>572</v>
      </c>
      <c r="L28" s="45"/>
    </row>
  </sheetData>
  <mergeCells count="1">
    <mergeCell ref="N9:N10"/>
  </mergeCells>
  <phoneticPr fontId="2"/>
  <pageMargins left="0.59055118110236227" right="0.59055118110236227" top="0.59055118110236227" bottom="0.59055118110236227" header="0.31496062992125984" footer="0.31496062992125984"/>
  <pageSetup paperSize="9" firstPageNumber="61" orientation="portrait" useFirstPageNumber="1" r:id="rId1"/>
  <headerFooter alignWithMargins="0">
    <oddHeader>&amp;R&amp;10産   業</oddHeader>
    <oddFooter>&amp;C－&amp;P－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5"/>
  <sheetViews>
    <sheetView zoomScaleNormal="100" zoomScaleSheetLayoutView="100" workbookViewId="0">
      <selection activeCell="J22" sqref="J22:L24"/>
    </sheetView>
  </sheetViews>
  <sheetFormatPr defaultRowHeight="14.25"/>
  <cols>
    <col min="1" max="1" width="1.25" customWidth="1"/>
    <col min="2" max="2" width="3.625" customWidth="1"/>
    <col min="3" max="9" width="2.125" customWidth="1"/>
    <col min="10" max="65" width="2.625" customWidth="1"/>
  </cols>
  <sheetData>
    <row r="1" spans="1:40" ht="20.25" customHeight="1">
      <c r="A1" s="119" t="s">
        <v>435</v>
      </c>
    </row>
    <row r="2" spans="1:40" ht="15" customHeight="1">
      <c r="AD2" s="113"/>
      <c r="AG2" s="113" t="s">
        <v>458</v>
      </c>
    </row>
    <row r="3" spans="1:40" ht="14.25" customHeight="1">
      <c r="B3" s="118"/>
      <c r="C3" s="117"/>
      <c r="D3" s="117"/>
      <c r="E3" s="555" t="s">
        <v>412</v>
      </c>
      <c r="F3" s="555"/>
      <c r="G3" s="555"/>
      <c r="H3" s="555"/>
      <c r="I3" s="555"/>
      <c r="J3" s="557" t="s">
        <v>112</v>
      </c>
      <c r="K3" s="558"/>
      <c r="L3" s="559"/>
      <c r="M3" s="535" t="s">
        <v>113</v>
      </c>
      <c r="N3" s="535"/>
      <c r="O3" s="535"/>
      <c r="P3" s="535" t="s">
        <v>114</v>
      </c>
      <c r="Q3" s="535"/>
      <c r="R3" s="535"/>
      <c r="S3" s="535" t="s">
        <v>115</v>
      </c>
      <c r="T3" s="535"/>
      <c r="U3" s="535"/>
      <c r="V3" s="535" t="s">
        <v>116</v>
      </c>
      <c r="W3" s="535"/>
      <c r="X3" s="535"/>
      <c r="Y3" s="535" t="s">
        <v>118</v>
      </c>
      <c r="Z3" s="535"/>
      <c r="AA3" s="566"/>
      <c r="AB3" s="535" t="s">
        <v>119</v>
      </c>
      <c r="AC3" s="535"/>
      <c r="AD3" s="535"/>
      <c r="AE3" s="534" t="s">
        <v>117</v>
      </c>
      <c r="AF3" s="535"/>
      <c r="AG3" s="536"/>
      <c r="AH3" s="210"/>
      <c r="AI3" s="210"/>
      <c r="AJ3" s="210"/>
    </row>
    <row r="4" spans="1:40">
      <c r="B4" s="116"/>
      <c r="C4" s="115"/>
      <c r="D4" s="115"/>
      <c r="E4" s="556"/>
      <c r="F4" s="556"/>
      <c r="G4" s="556"/>
      <c r="H4" s="556"/>
      <c r="I4" s="556"/>
      <c r="J4" s="560"/>
      <c r="K4" s="561"/>
      <c r="L4" s="562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67"/>
      <c r="AB4" s="538"/>
      <c r="AC4" s="538"/>
      <c r="AD4" s="538"/>
      <c r="AE4" s="537"/>
      <c r="AF4" s="538"/>
      <c r="AG4" s="539"/>
      <c r="AH4" s="210"/>
      <c r="AI4" s="210"/>
      <c r="AJ4" s="210"/>
    </row>
    <row r="5" spans="1:40">
      <c r="B5" s="116"/>
      <c r="C5" s="115"/>
      <c r="D5" s="115"/>
      <c r="E5" s="115"/>
      <c r="F5" s="115"/>
      <c r="G5" s="115"/>
      <c r="H5" s="115"/>
      <c r="I5" s="115"/>
      <c r="J5" s="560"/>
      <c r="K5" s="561"/>
      <c r="L5" s="562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67"/>
      <c r="AB5" s="538"/>
      <c r="AC5" s="538"/>
      <c r="AD5" s="538"/>
      <c r="AE5" s="537"/>
      <c r="AF5" s="538"/>
      <c r="AG5" s="539"/>
      <c r="AH5" s="210"/>
      <c r="AI5" s="210"/>
      <c r="AJ5" s="210"/>
    </row>
    <row r="6" spans="1:40">
      <c r="B6" s="569" t="s">
        <v>55</v>
      </c>
      <c r="C6" s="570"/>
      <c r="D6" s="570"/>
      <c r="E6" s="570"/>
      <c r="F6" s="570"/>
      <c r="G6" s="115"/>
      <c r="H6" s="115"/>
      <c r="I6" s="115"/>
      <c r="J6" s="560"/>
      <c r="K6" s="561"/>
      <c r="L6" s="562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67"/>
      <c r="AB6" s="538"/>
      <c r="AC6" s="538"/>
      <c r="AD6" s="538"/>
      <c r="AE6" s="537"/>
      <c r="AF6" s="538"/>
      <c r="AG6" s="539"/>
      <c r="AH6" s="210"/>
      <c r="AI6" s="210"/>
      <c r="AJ6" s="210"/>
    </row>
    <row r="7" spans="1:40">
      <c r="B7" s="571"/>
      <c r="C7" s="572"/>
      <c r="D7" s="572"/>
      <c r="E7" s="572"/>
      <c r="F7" s="572"/>
      <c r="G7" s="114"/>
      <c r="H7" s="114"/>
      <c r="I7" s="114"/>
      <c r="J7" s="563"/>
      <c r="K7" s="564"/>
      <c r="L7" s="565"/>
      <c r="M7" s="541"/>
      <c r="N7" s="541"/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1"/>
      <c r="Z7" s="541"/>
      <c r="AA7" s="568"/>
      <c r="AB7" s="541"/>
      <c r="AC7" s="541"/>
      <c r="AD7" s="541"/>
      <c r="AE7" s="540"/>
      <c r="AF7" s="541"/>
      <c r="AG7" s="542"/>
      <c r="AH7" s="210"/>
      <c r="AI7" s="210"/>
      <c r="AJ7" s="210"/>
    </row>
    <row r="8" spans="1:40" ht="13.5" customHeight="1">
      <c r="B8" s="532" t="s">
        <v>186</v>
      </c>
      <c r="C8" s="435"/>
      <c r="D8" s="435"/>
      <c r="E8" s="435"/>
      <c r="F8" s="435"/>
      <c r="G8" s="435"/>
      <c r="H8" s="435"/>
      <c r="I8" s="573"/>
      <c r="J8" s="577">
        <v>175</v>
      </c>
      <c r="K8" s="578"/>
      <c r="L8" s="578"/>
      <c r="M8" s="544">
        <v>111</v>
      </c>
      <c r="N8" s="544"/>
      <c r="O8" s="544"/>
      <c r="P8" s="544">
        <v>762</v>
      </c>
      <c r="Q8" s="544"/>
      <c r="R8" s="544"/>
      <c r="S8" s="544">
        <v>265</v>
      </c>
      <c r="T8" s="544"/>
      <c r="U8" s="544"/>
      <c r="V8" s="544">
        <v>719</v>
      </c>
      <c r="W8" s="544"/>
      <c r="X8" s="544"/>
      <c r="Y8" s="544">
        <v>23</v>
      </c>
      <c r="Z8" s="544"/>
      <c r="AA8" s="581"/>
      <c r="AB8" s="544">
        <v>612</v>
      </c>
      <c r="AC8" s="544"/>
      <c r="AD8" s="544"/>
      <c r="AE8" s="543">
        <v>108</v>
      </c>
      <c r="AF8" s="544"/>
      <c r="AG8" s="545"/>
      <c r="AH8" s="121"/>
      <c r="AI8" s="121"/>
      <c r="AJ8" s="121"/>
    </row>
    <row r="9" spans="1:40" ht="13.5" customHeight="1">
      <c r="B9" s="574"/>
      <c r="C9" s="575"/>
      <c r="D9" s="575"/>
      <c r="E9" s="575"/>
      <c r="F9" s="575"/>
      <c r="G9" s="575"/>
      <c r="H9" s="575"/>
      <c r="I9" s="576"/>
      <c r="J9" s="579"/>
      <c r="K9" s="580"/>
      <c r="L9" s="580"/>
      <c r="M9" s="547"/>
      <c r="N9" s="547"/>
      <c r="O9" s="547"/>
      <c r="P9" s="547"/>
      <c r="Q9" s="547"/>
      <c r="R9" s="547"/>
      <c r="S9" s="547"/>
      <c r="T9" s="547"/>
      <c r="U9" s="547"/>
      <c r="V9" s="547"/>
      <c r="W9" s="547"/>
      <c r="X9" s="547"/>
      <c r="Y9" s="547"/>
      <c r="Z9" s="547"/>
      <c r="AA9" s="582"/>
      <c r="AB9" s="547"/>
      <c r="AC9" s="547"/>
      <c r="AD9" s="547"/>
      <c r="AE9" s="546"/>
      <c r="AF9" s="547"/>
      <c r="AG9" s="548"/>
      <c r="AH9" s="121"/>
      <c r="AI9" s="121"/>
      <c r="AJ9" s="121"/>
    </row>
    <row r="10" spans="1:40" ht="13.5" customHeight="1">
      <c r="B10" s="614" t="s">
        <v>185</v>
      </c>
      <c r="C10" s="617" t="s">
        <v>184</v>
      </c>
      <c r="D10" s="521"/>
      <c r="E10" s="521"/>
      <c r="F10" s="521"/>
      <c r="G10" s="521"/>
      <c r="H10" s="521"/>
      <c r="I10" s="618"/>
      <c r="J10" s="619" t="s">
        <v>173</v>
      </c>
      <c r="K10" s="620"/>
      <c r="L10" s="620"/>
      <c r="M10" s="621" t="s">
        <v>173</v>
      </c>
      <c r="N10" s="622"/>
      <c r="O10" s="623"/>
      <c r="P10" s="550" t="s">
        <v>96</v>
      </c>
      <c r="Q10" s="550"/>
      <c r="R10" s="550"/>
      <c r="S10" s="550" t="s">
        <v>173</v>
      </c>
      <c r="T10" s="550"/>
      <c r="U10" s="550"/>
      <c r="V10" s="550">
        <v>1</v>
      </c>
      <c r="W10" s="550"/>
      <c r="X10" s="550"/>
      <c r="Y10" s="550" t="s">
        <v>173</v>
      </c>
      <c r="Z10" s="550"/>
      <c r="AA10" s="598"/>
      <c r="AB10" s="550" t="s">
        <v>173</v>
      </c>
      <c r="AC10" s="550"/>
      <c r="AD10" s="550"/>
      <c r="AE10" s="549" t="s">
        <v>96</v>
      </c>
      <c r="AF10" s="550"/>
      <c r="AG10" s="551"/>
      <c r="AH10" s="121"/>
      <c r="AI10" s="121"/>
      <c r="AJ10" s="121"/>
    </row>
    <row r="11" spans="1:40" ht="13.5" customHeight="1">
      <c r="B11" s="615"/>
      <c r="C11" s="586"/>
      <c r="D11" s="522"/>
      <c r="E11" s="522"/>
      <c r="F11" s="522"/>
      <c r="G11" s="522"/>
      <c r="H11" s="522"/>
      <c r="I11" s="587"/>
      <c r="J11" s="590"/>
      <c r="K11" s="591"/>
      <c r="L11" s="591"/>
      <c r="M11" s="595"/>
      <c r="N11" s="596"/>
      <c r="O11" s="597"/>
      <c r="P11" s="553"/>
      <c r="Q11" s="553"/>
      <c r="R11" s="553"/>
      <c r="S11" s="553"/>
      <c r="T11" s="553"/>
      <c r="U11" s="553"/>
      <c r="V11" s="553"/>
      <c r="W11" s="553"/>
      <c r="X11" s="553"/>
      <c r="Y11" s="553"/>
      <c r="Z11" s="553"/>
      <c r="AA11" s="600"/>
      <c r="AB11" s="553"/>
      <c r="AC11" s="553"/>
      <c r="AD11" s="553"/>
      <c r="AE11" s="552"/>
      <c r="AF11" s="553"/>
      <c r="AG11" s="554"/>
      <c r="AH11" s="121"/>
      <c r="AI11" s="121"/>
      <c r="AJ11" s="121"/>
    </row>
    <row r="12" spans="1:40" ht="13.5" customHeight="1">
      <c r="B12" s="615"/>
      <c r="C12" s="588"/>
      <c r="D12" s="523"/>
      <c r="E12" s="523"/>
      <c r="F12" s="523"/>
      <c r="G12" s="523"/>
      <c r="H12" s="523"/>
      <c r="I12" s="589"/>
      <c r="J12" s="590"/>
      <c r="K12" s="591"/>
      <c r="L12" s="591"/>
      <c r="M12" s="598"/>
      <c r="N12" s="599"/>
      <c r="O12" s="549"/>
      <c r="P12" s="553"/>
      <c r="Q12" s="553"/>
      <c r="R12" s="553"/>
      <c r="S12" s="553"/>
      <c r="T12" s="553"/>
      <c r="U12" s="553"/>
      <c r="V12" s="553"/>
      <c r="W12" s="553"/>
      <c r="X12" s="553"/>
      <c r="Y12" s="553"/>
      <c r="Z12" s="553"/>
      <c r="AA12" s="600"/>
      <c r="AB12" s="553"/>
      <c r="AC12" s="553"/>
      <c r="AD12" s="553"/>
      <c r="AE12" s="552"/>
      <c r="AF12" s="553"/>
      <c r="AG12" s="554"/>
      <c r="AH12" s="121"/>
      <c r="AI12" s="121"/>
      <c r="AJ12" s="121"/>
    </row>
    <row r="13" spans="1:40" ht="13.5" customHeight="1">
      <c r="B13" s="615"/>
      <c r="C13" s="583" t="s">
        <v>183</v>
      </c>
      <c r="D13" s="584"/>
      <c r="E13" s="584"/>
      <c r="F13" s="584"/>
      <c r="G13" s="584"/>
      <c r="H13" s="584"/>
      <c r="I13" s="585"/>
      <c r="J13" s="590">
        <v>3</v>
      </c>
      <c r="K13" s="591"/>
      <c r="L13" s="591"/>
      <c r="M13" s="592" t="s">
        <v>459</v>
      </c>
      <c r="N13" s="593"/>
      <c r="O13" s="594"/>
      <c r="P13" s="553">
        <v>3</v>
      </c>
      <c r="Q13" s="553"/>
      <c r="R13" s="553"/>
      <c r="S13" s="553" t="s">
        <v>173</v>
      </c>
      <c r="T13" s="553"/>
      <c r="U13" s="553"/>
      <c r="V13" s="553" t="s">
        <v>459</v>
      </c>
      <c r="W13" s="553"/>
      <c r="X13" s="553"/>
      <c r="Y13" s="553" t="s">
        <v>173</v>
      </c>
      <c r="Z13" s="553"/>
      <c r="AA13" s="600"/>
      <c r="AB13" s="553">
        <v>5</v>
      </c>
      <c r="AC13" s="553"/>
      <c r="AD13" s="553"/>
      <c r="AE13" s="552">
        <v>1</v>
      </c>
      <c r="AF13" s="553"/>
      <c r="AG13" s="554"/>
      <c r="AH13" s="121"/>
      <c r="AI13" s="121"/>
      <c r="AJ13" s="121"/>
      <c r="AK13" s="2"/>
      <c r="AL13" s="2"/>
      <c r="AM13" s="2"/>
      <c r="AN13" s="2"/>
    </row>
    <row r="14" spans="1:40" ht="13.5" customHeight="1">
      <c r="B14" s="615"/>
      <c r="C14" s="586"/>
      <c r="D14" s="522"/>
      <c r="E14" s="522"/>
      <c r="F14" s="522"/>
      <c r="G14" s="522"/>
      <c r="H14" s="522"/>
      <c r="I14" s="587"/>
      <c r="J14" s="590"/>
      <c r="K14" s="591"/>
      <c r="L14" s="591"/>
      <c r="M14" s="595"/>
      <c r="N14" s="596"/>
      <c r="O14" s="597"/>
      <c r="P14" s="553"/>
      <c r="Q14" s="553"/>
      <c r="R14" s="553"/>
      <c r="S14" s="553"/>
      <c r="T14" s="553"/>
      <c r="U14" s="553"/>
      <c r="V14" s="553"/>
      <c r="W14" s="553"/>
      <c r="X14" s="553"/>
      <c r="Y14" s="553"/>
      <c r="Z14" s="553"/>
      <c r="AA14" s="600"/>
      <c r="AB14" s="553"/>
      <c r="AC14" s="553"/>
      <c r="AD14" s="553"/>
      <c r="AE14" s="552"/>
      <c r="AF14" s="553"/>
      <c r="AG14" s="554"/>
      <c r="AH14" s="121"/>
      <c r="AI14" s="121"/>
      <c r="AJ14" s="121"/>
      <c r="AK14" s="2"/>
      <c r="AL14" s="2"/>
      <c r="AM14" s="2"/>
      <c r="AN14" s="2"/>
    </row>
    <row r="15" spans="1:40" ht="13.5" customHeight="1">
      <c r="B15" s="615"/>
      <c r="C15" s="588"/>
      <c r="D15" s="523"/>
      <c r="E15" s="523"/>
      <c r="F15" s="523"/>
      <c r="G15" s="523"/>
      <c r="H15" s="523"/>
      <c r="I15" s="589"/>
      <c r="J15" s="590"/>
      <c r="K15" s="591"/>
      <c r="L15" s="591"/>
      <c r="M15" s="598"/>
      <c r="N15" s="599"/>
      <c r="O15" s="549"/>
      <c r="P15" s="553"/>
      <c r="Q15" s="553"/>
      <c r="R15" s="553"/>
      <c r="S15" s="553"/>
      <c r="T15" s="553"/>
      <c r="U15" s="553"/>
      <c r="V15" s="553"/>
      <c r="W15" s="553"/>
      <c r="X15" s="553"/>
      <c r="Y15" s="553"/>
      <c r="Z15" s="553"/>
      <c r="AA15" s="600"/>
      <c r="AB15" s="553"/>
      <c r="AC15" s="553"/>
      <c r="AD15" s="553"/>
      <c r="AE15" s="552"/>
      <c r="AF15" s="553"/>
      <c r="AG15" s="554"/>
      <c r="AH15" s="121"/>
      <c r="AI15" s="121"/>
      <c r="AJ15" s="121"/>
      <c r="AK15" s="2"/>
      <c r="AL15" s="2"/>
      <c r="AM15" s="2"/>
      <c r="AN15" s="2"/>
    </row>
    <row r="16" spans="1:40" ht="13.5" customHeight="1">
      <c r="B16" s="615"/>
      <c r="C16" s="583" t="s">
        <v>58</v>
      </c>
      <c r="D16" s="584"/>
      <c r="E16" s="584"/>
      <c r="F16" s="584"/>
      <c r="G16" s="584"/>
      <c r="H16" s="584"/>
      <c r="I16" s="585"/>
      <c r="J16" s="590">
        <v>23</v>
      </c>
      <c r="K16" s="591"/>
      <c r="L16" s="591"/>
      <c r="M16" s="592">
        <v>9</v>
      </c>
      <c r="N16" s="593"/>
      <c r="O16" s="594"/>
      <c r="P16" s="553">
        <v>281</v>
      </c>
      <c r="Q16" s="553"/>
      <c r="R16" s="553"/>
      <c r="S16" s="553">
        <v>13</v>
      </c>
      <c r="T16" s="553"/>
      <c r="U16" s="553"/>
      <c r="V16" s="553">
        <v>279</v>
      </c>
      <c r="W16" s="553"/>
      <c r="X16" s="553"/>
      <c r="Y16" s="553">
        <v>6</v>
      </c>
      <c r="Z16" s="553"/>
      <c r="AA16" s="600"/>
      <c r="AB16" s="553">
        <v>299</v>
      </c>
      <c r="AC16" s="553"/>
      <c r="AD16" s="553"/>
      <c r="AE16" s="552">
        <v>51</v>
      </c>
      <c r="AF16" s="553"/>
      <c r="AG16" s="554"/>
      <c r="AH16" s="121"/>
      <c r="AI16" s="121"/>
      <c r="AJ16" s="121"/>
    </row>
    <row r="17" spans="2:36" ht="13.5" customHeight="1">
      <c r="B17" s="615"/>
      <c r="C17" s="586"/>
      <c r="D17" s="522"/>
      <c r="E17" s="522"/>
      <c r="F17" s="522"/>
      <c r="G17" s="522"/>
      <c r="H17" s="522"/>
      <c r="I17" s="587"/>
      <c r="J17" s="590"/>
      <c r="K17" s="591"/>
      <c r="L17" s="591"/>
      <c r="M17" s="595"/>
      <c r="N17" s="596"/>
      <c r="O17" s="597"/>
      <c r="P17" s="553"/>
      <c r="Q17" s="553"/>
      <c r="R17" s="553"/>
      <c r="S17" s="553"/>
      <c r="T17" s="553"/>
      <c r="U17" s="553"/>
      <c r="V17" s="553"/>
      <c r="W17" s="553"/>
      <c r="X17" s="553"/>
      <c r="Y17" s="553"/>
      <c r="Z17" s="553"/>
      <c r="AA17" s="600"/>
      <c r="AB17" s="553"/>
      <c r="AC17" s="553"/>
      <c r="AD17" s="553"/>
      <c r="AE17" s="552"/>
      <c r="AF17" s="553"/>
      <c r="AG17" s="554"/>
      <c r="AH17" s="121"/>
      <c r="AI17" s="121"/>
      <c r="AJ17" s="121"/>
    </row>
    <row r="18" spans="2:36" ht="13.5" customHeight="1">
      <c r="B18" s="615"/>
      <c r="C18" s="588"/>
      <c r="D18" s="523"/>
      <c r="E18" s="523"/>
      <c r="F18" s="523"/>
      <c r="G18" s="523"/>
      <c r="H18" s="523"/>
      <c r="I18" s="589"/>
      <c r="J18" s="590"/>
      <c r="K18" s="591"/>
      <c r="L18" s="591"/>
      <c r="M18" s="598"/>
      <c r="N18" s="599"/>
      <c r="O18" s="549"/>
      <c r="P18" s="553"/>
      <c r="Q18" s="553"/>
      <c r="R18" s="553"/>
      <c r="S18" s="553"/>
      <c r="T18" s="553"/>
      <c r="U18" s="553"/>
      <c r="V18" s="553"/>
      <c r="W18" s="553"/>
      <c r="X18" s="553"/>
      <c r="Y18" s="553"/>
      <c r="Z18" s="553"/>
      <c r="AA18" s="600"/>
      <c r="AB18" s="553"/>
      <c r="AC18" s="553"/>
      <c r="AD18" s="553"/>
      <c r="AE18" s="552"/>
      <c r="AF18" s="553"/>
      <c r="AG18" s="554"/>
      <c r="AH18" s="121"/>
      <c r="AI18" s="121"/>
      <c r="AJ18" s="121"/>
    </row>
    <row r="19" spans="2:36" ht="13.5" customHeight="1">
      <c r="B19" s="615"/>
      <c r="C19" s="583" t="s">
        <v>182</v>
      </c>
      <c r="D19" s="584"/>
      <c r="E19" s="584"/>
      <c r="F19" s="584"/>
      <c r="G19" s="584"/>
      <c r="H19" s="584"/>
      <c r="I19" s="585"/>
      <c r="J19" s="590">
        <v>51</v>
      </c>
      <c r="K19" s="591"/>
      <c r="L19" s="591"/>
      <c r="M19" s="592">
        <v>34</v>
      </c>
      <c r="N19" s="593"/>
      <c r="O19" s="594"/>
      <c r="P19" s="553">
        <v>147</v>
      </c>
      <c r="Q19" s="553"/>
      <c r="R19" s="553"/>
      <c r="S19" s="553">
        <v>100</v>
      </c>
      <c r="T19" s="553"/>
      <c r="U19" s="553"/>
      <c r="V19" s="553">
        <v>80</v>
      </c>
      <c r="W19" s="553"/>
      <c r="X19" s="553"/>
      <c r="Y19" s="553">
        <v>6</v>
      </c>
      <c r="Z19" s="553"/>
      <c r="AA19" s="600"/>
      <c r="AB19" s="553">
        <v>67</v>
      </c>
      <c r="AC19" s="553"/>
      <c r="AD19" s="553"/>
      <c r="AE19" s="552">
        <v>18</v>
      </c>
      <c r="AF19" s="553"/>
      <c r="AG19" s="554"/>
      <c r="AH19" s="121"/>
      <c r="AI19" s="121"/>
      <c r="AJ19" s="121"/>
    </row>
    <row r="20" spans="2:36" ht="13.5" customHeight="1">
      <c r="B20" s="615"/>
      <c r="C20" s="586"/>
      <c r="D20" s="522"/>
      <c r="E20" s="522"/>
      <c r="F20" s="522"/>
      <c r="G20" s="522"/>
      <c r="H20" s="522"/>
      <c r="I20" s="587"/>
      <c r="J20" s="590"/>
      <c r="K20" s="591"/>
      <c r="L20" s="591"/>
      <c r="M20" s="595"/>
      <c r="N20" s="596"/>
      <c r="O20" s="597"/>
      <c r="P20" s="553"/>
      <c r="Q20" s="553"/>
      <c r="R20" s="553"/>
      <c r="S20" s="553"/>
      <c r="T20" s="553"/>
      <c r="U20" s="553"/>
      <c r="V20" s="553"/>
      <c r="W20" s="553"/>
      <c r="X20" s="553"/>
      <c r="Y20" s="553"/>
      <c r="Z20" s="553"/>
      <c r="AA20" s="600"/>
      <c r="AB20" s="553"/>
      <c r="AC20" s="553"/>
      <c r="AD20" s="553"/>
      <c r="AE20" s="552"/>
      <c r="AF20" s="553"/>
      <c r="AG20" s="554"/>
      <c r="AH20" s="121"/>
      <c r="AI20" s="121"/>
      <c r="AJ20" s="121"/>
    </row>
    <row r="21" spans="2:36" ht="13.5" customHeight="1">
      <c r="B21" s="615"/>
      <c r="C21" s="588"/>
      <c r="D21" s="523"/>
      <c r="E21" s="523"/>
      <c r="F21" s="523"/>
      <c r="G21" s="523"/>
      <c r="H21" s="523"/>
      <c r="I21" s="589"/>
      <c r="J21" s="590"/>
      <c r="K21" s="591"/>
      <c r="L21" s="591"/>
      <c r="M21" s="598"/>
      <c r="N21" s="599"/>
      <c r="O21" s="549"/>
      <c r="P21" s="553"/>
      <c r="Q21" s="553"/>
      <c r="R21" s="553"/>
      <c r="S21" s="553"/>
      <c r="T21" s="553"/>
      <c r="U21" s="553"/>
      <c r="V21" s="553"/>
      <c r="W21" s="553"/>
      <c r="X21" s="553"/>
      <c r="Y21" s="553"/>
      <c r="Z21" s="553"/>
      <c r="AA21" s="600"/>
      <c r="AB21" s="553"/>
      <c r="AC21" s="553"/>
      <c r="AD21" s="553"/>
      <c r="AE21" s="552"/>
      <c r="AF21" s="553"/>
      <c r="AG21" s="554"/>
      <c r="AH21" s="121"/>
      <c r="AI21" s="121"/>
      <c r="AJ21" s="121"/>
    </row>
    <row r="22" spans="2:36" ht="13.5" customHeight="1">
      <c r="B22" s="615"/>
      <c r="C22" s="583" t="s">
        <v>181</v>
      </c>
      <c r="D22" s="584"/>
      <c r="E22" s="584"/>
      <c r="F22" s="584"/>
      <c r="G22" s="584"/>
      <c r="H22" s="584"/>
      <c r="I22" s="585"/>
      <c r="J22" s="590">
        <v>15</v>
      </c>
      <c r="K22" s="591"/>
      <c r="L22" s="591"/>
      <c r="M22" s="592">
        <v>14</v>
      </c>
      <c r="N22" s="593"/>
      <c r="O22" s="594"/>
      <c r="P22" s="553">
        <v>56</v>
      </c>
      <c r="Q22" s="553"/>
      <c r="R22" s="553"/>
      <c r="S22" s="553">
        <v>46</v>
      </c>
      <c r="T22" s="553"/>
      <c r="U22" s="553"/>
      <c r="V22" s="553">
        <v>82</v>
      </c>
      <c r="W22" s="553"/>
      <c r="X22" s="553"/>
      <c r="Y22" s="553">
        <v>1</v>
      </c>
      <c r="Z22" s="553"/>
      <c r="AA22" s="600"/>
      <c r="AB22" s="553">
        <v>37</v>
      </c>
      <c r="AC22" s="553"/>
      <c r="AD22" s="553"/>
      <c r="AE22" s="552">
        <v>5</v>
      </c>
      <c r="AF22" s="553"/>
      <c r="AG22" s="554"/>
      <c r="AH22" s="121"/>
      <c r="AI22" s="121"/>
      <c r="AJ22" s="121"/>
    </row>
    <row r="23" spans="2:36" ht="13.5" customHeight="1">
      <c r="B23" s="615"/>
      <c r="C23" s="586"/>
      <c r="D23" s="522"/>
      <c r="E23" s="522"/>
      <c r="F23" s="522"/>
      <c r="G23" s="522"/>
      <c r="H23" s="522"/>
      <c r="I23" s="587"/>
      <c r="J23" s="590"/>
      <c r="K23" s="591"/>
      <c r="L23" s="591"/>
      <c r="M23" s="595"/>
      <c r="N23" s="596"/>
      <c r="O23" s="597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600"/>
      <c r="AB23" s="553"/>
      <c r="AC23" s="553"/>
      <c r="AD23" s="553"/>
      <c r="AE23" s="552"/>
      <c r="AF23" s="553"/>
      <c r="AG23" s="554"/>
      <c r="AH23" s="121"/>
      <c r="AI23" s="121"/>
      <c r="AJ23" s="121"/>
    </row>
    <row r="24" spans="2:36" ht="13.5" customHeight="1">
      <c r="B24" s="615"/>
      <c r="C24" s="588"/>
      <c r="D24" s="523"/>
      <c r="E24" s="523"/>
      <c r="F24" s="523"/>
      <c r="G24" s="523"/>
      <c r="H24" s="523"/>
      <c r="I24" s="589"/>
      <c r="J24" s="590"/>
      <c r="K24" s="591"/>
      <c r="L24" s="591"/>
      <c r="M24" s="598"/>
      <c r="N24" s="599"/>
      <c r="O24" s="549"/>
      <c r="P24" s="553"/>
      <c r="Q24" s="553"/>
      <c r="R24" s="553"/>
      <c r="S24" s="553"/>
      <c r="T24" s="553"/>
      <c r="U24" s="553"/>
      <c r="V24" s="553"/>
      <c r="W24" s="553"/>
      <c r="X24" s="553"/>
      <c r="Y24" s="553"/>
      <c r="Z24" s="553"/>
      <c r="AA24" s="600"/>
      <c r="AB24" s="553"/>
      <c r="AC24" s="553"/>
      <c r="AD24" s="553"/>
      <c r="AE24" s="552"/>
      <c r="AF24" s="553"/>
      <c r="AG24" s="554"/>
      <c r="AH24" s="121"/>
      <c r="AI24" s="121"/>
      <c r="AJ24" s="121"/>
    </row>
    <row r="25" spans="2:36" ht="13.5" customHeight="1">
      <c r="B25" s="615"/>
      <c r="C25" s="583" t="s">
        <v>180</v>
      </c>
      <c r="D25" s="584"/>
      <c r="E25" s="584"/>
      <c r="F25" s="584"/>
      <c r="G25" s="584"/>
      <c r="H25" s="584"/>
      <c r="I25" s="585"/>
      <c r="J25" s="590">
        <v>23</v>
      </c>
      <c r="K25" s="591"/>
      <c r="L25" s="591"/>
      <c r="M25" s="592">
        <v>17</v>
      </c>
      <c r="N25" s="593"/>
      <c r="O25" s="594"/>
      <c r="P25" s="553">
        <v>19</v>
      </c>
      <c r="Q25" s="553"/>
      <c r="R25" s="553"/>
      <c r="S25" s="553">
        <v>32</v>
      </c>
      <c r="T25" s="553"/>
      <c r="U25" s="553"/>
      <c r="V25" s="553">
        <v>36</v>
      </c>
      <c r="W25" s="553"/>
      <c r="X25" s="553"/>
      <c r="Y25" s="553">
        <v>7</v>
      </c>
      <c r="Z25" s="553"/>
      <c r="AA25" s="600"/>
      <c r="AB25" s="553">
        <v>17</v>
      </c>
      <c r="AC25" s="553"/>
      <c r="AD25" s="553"/>
      <c r="AE25" s="552">
        <v>6</v>
      </c>
      <c r="AF25" s="553"/>
      <c r="AG25" s="554"/>
      <c r="AH25" s="121"/>
      <c r="AI25" s="121"/>
      <c r="AJ25" s="121"/>
    </row>
    <row r="26" spans="2:36" ht="13.5" customHeight="1">
      <c r="B26" s="615"/>
      <c r="C26" s="586"/>
      <c r="D26" s="522"/>
      <c r="E26" s="522"/>
      <c r="F26" s="522"/>
      <c r="G26" s="522"/>
      <c r="H26" s="522"/>
      <c r="I26" s="587"/>
      <c r="J26" s="590"/>
      <c r="K26" s="591"/>
      <c r="L26" s="591"/>
      <c r="M26" s="595"/>
      <c r="N26" s="596"/>
      <c r="O26" s="597"/>
      <c r="P26" s="553"/>
      <c r="Q26" s="553"/>
      <c r="R26" s="553"/>
      <c r="S26" s="553"/>
      <c r="T26" s="553"/>
      <c r="U26" s="553"/>
      <c r="V26" s="553"/>
      <c r="W26" s="553"/>
      <c r="X26" s="553"/>
      <c r="Y26" s="553"/>
      <c r="Z26" s="553"/>
      <c r="AA26" s="600"/>
      <c r="AB26" s="553"/>
      <c r="AC26" s="553"/>
      <c r="AD26" s="553"/>
      <c r="AE26" s="552"/>
      <c r="AF26" s="553"/>
      <c r="AG26" s="554"/>
      <c r="AH26" s="121"/>
      <c r="AI26" s="121"/>
      <c r="AJ26" s="121"/>
    </row>
    <row r="27" spans="2:36" ht="13.5" customHeight="1">
      <c r="B27" s="615"/>
      <c r="C27" s="588"/>
      <c r="D27" s="523"/>
      <c r="E27" s="523"/>
      <c r="F27" s="523"/>
      <c r="G27" s="523"/>
      <c r="H27" s="523"/>
      <c r="I27" s="589"/>
      <c r="J27" s="590"/>
      <c r="K27" s="591"/>
      <c r="L27" s="591"/>
      <c r="M27" s="598"/>
      <c r="N27" s="599"/>
      <c r="O27" s="549"/>
      <c r="P27" s="553"/>
      <c r="Q27" s="553"/>
      <c r="R27" s="553"/>
      <c r="S27" s="553"/>
      <c r="T27" s="553"/>
      <c r="U27" s="553"/>
      <c r="V27" s="553"/>
      <c r="W27" s="553"/>
      <c r="X27" s="553"/>
      <c r="Y27" s="553"/>
      <c r="Z27" s="553"/>
      <c r="AA27" s="600"/>
      <c r="AB27" s="553"/>
      <c r="AC27" s="553"/>
      <c r="AD27" s="553"/>
      <c r="AE27" s="552"/>
      <c r="AF27" s="553"/>
      <c r="AG27" s="554"/>
      <c r="AH27" s="121"/>
      <c r="AI27" s="121"/>
      <c r="AJ27" s="121"/>
    </row>
    <row r="28" spans="2:36" ht="13.5" customHeight="1">
      <c r="B28" s="615"/>
      <c r="C28" s="583" t="s">
        <v>179</v>
      </c>
      <c r="D28" s="584"/>
      <c r="E28" s="584"/>
      <c r="F28" s="584"/>
      <c r="G28" s="584"/>
      <c r="H28" s="584"/>
      <c r="I28" s="585"/>
      <c r="J28" s="590">
        <v>23</v>
      </c>
      <c r="K28" s="591"/>
      <c r="L28" s="591"/>
      <c r="M28" s="592">
        <v>17</v>
      </c>
      <c r="N28" s="593"/>
      <c r="O28" s="594"/>
      <c r="P28" s="553">
        <v>48</v>
      </c>
      <c r="Q28" s="553"/>
      <c r="R28" s="553"/>
      <c r="S28" s="553">
        <v>6</v>
      </c>
      <c r="T28" s="553"/>
      <c r="U28" s="553"/>
      <c r="V28" s="553">
        <v>25</v>
      </c>
      <c r="W28" s="553"/>
      <c r="X28" s="553"/>
      <c r="Y28" s="553" t="s">
        <v>459</v>
      </c>
      <c r="Z28" s="553"/>
      <c r="AA28" s="600"/>
      <c r="AB28" s="553">
        <v>40</v>
      </c>
      <c r="AC28" s="553"/>
      <c r="AD28" s="553"/>
      <c r="AE28" s="552">
        <v>10</v>
      </c>
      <c r="AF28" s="553"/>
      <c r="AG28" s="554"/>
      <c r="AH28" s="121"/>
      <c r="AI28" s="121"/>
      <c r="AJ28" s="121"/>
    </row>
    <row r="29" spans="2:36" ht="13.5" customHeight="1">
      <c r="B29" s="615"/>
      <c r="C29" s="586"/>
      <c r="D29" s="522"/>
      <c r="E29" s="522"/>
      <c r="F29" s="522"/>
      <c r="G29" s="522"/>
      <c r="H29" s="522"/>
      <c r="I29" s="587"/>
      <c r="J29" s="590"/>
      <c r="K29" s="591"/>
      <c r="L29" s="591"/>
      <c r="M29" s="595"/>
      <c r="N29" s="596"/>
      <c r="O29" s="597"/>
      <c r="P29" s="553"/>
      <c r="Q29" s="553"/>
      <c r="R29" s="553"/>
      <c r="S29" s="553"/>
      <c r="T29" s="553"/>
      <c r="U29" s="553"/>
      <c r="V29" s="553"/>
      <c r="W29" s="553"/>
      <c r="X29" s="553"/>
      <c r="Y29" s="553"/>
      <c r="Z29" s="553"/>
      <c r="AA29" s="600"/>
      <c r="AB29" s="553"/>
      <c r="AC29" s="553"/>
      <c r="AD29" s="553"/>
      <c r="AE29" s="552"/>
      <c r="AF29" s="553"/>
      <c r="AG29" s="554"/>
      <c r="AH29" s="121"/>
      <c r="AI29" s="121"/>
      <c r="AJ29" s="121"/>
    </row>
    <row r="30" spans="2:36" ht="13.5" customHeight="1">
      <c r="B30" s="615"/>
      <c r="C30" s="588"/>
      <c r="D30" s="523"/>
      <c r="E30" s="523"/>
      <c r="F30" s="523"/>
      <c r="G30" s="523"/>
      <c r="H30" s="523"/>
      <c r="I30" s="589"/>
      <c r="J30" s="590"/>
      <c r="K30" s="591"/>
      <c r="L30" s="591"/>
      <c r="M30" s="598"/>
      <c r="N30" s="599"/>
      <c r="O30" s="549"/>
      <c r="P30" s="553"/>
      <c r="Q30" s="553"/>
      <c r="R30" s="553"/>
      <c r="S30" s="553"/>
      <c r="T30" s="553"/>
      <c r="U30" s="553"/>
      <c r="V30" s="553"/>
      <c r="W30" s="553"/>
      <c r="X30" s="553"/>
      <c r="Y30" s="553"/>
      <c r="Z30" s="553"/>
      <c r="AA30" s="600"/>
      <c r="AB30" s="553"/>
      <c r="AC30" s="553"/>
      <c r="AD30" s="553"/>
      <c r="AE30" s="552"/>
      <c r="AF30" s="553"/>
      <c r="AG30" s="554"/>
      <c r="AH30" s="121"/>
      <c r="AI30" s="121"/>
      <c r="AJ30" s="121"/>
    </row>
    <row r="31" spans="2:36" ht="13.5" customHeight="1">
      <c r="B31" s="615"/>
      <c r="C31" s="583" t="s">
        <v>142</v>
      </c>
      <c r="D31" s="584"/>
      <c r="E31" s="584"/>
      <c r="F31" s="584"/>
      <c r="G31" s="584"/>
      <c r="H31" s="584"/>
      <c r="I31" s="585"/>
      <c r="J31" s="590">
        <v>3</v>
      </c>
      <c r="K31" s="591"/>
      <c r="L31" s="591"/>
      <c r="M31" s="592" t="s">
        <v>459</v>
      </c>
      <c r="N31" s="593"/>
      <c r="O31" s="594"/>
      <c r="P31" s="553">
        <v>1</v>
      </c>
      <c r="Q31" s="553"/>
      <c r="R31" s="553"/>
      <c r="S31" s="553">
        <v>1</v>
      </c>
      <c r="T31" s="553"/>
      <c r="U31" s="553"/>
      <c r="V31" s="553">
        <v>1</v>
      </c>
      <c r="W31" s="553"/>
      <c r="X31" s="553"/>
      <c r="Y31" s="553" t="s">
        <v>96</v>
      </c>
      <c r="Z31" s="553"/>
      <c r="AA31" s="600"/>
      <c r="AB31" s="553">
        <v>1</v>
      </c>
      <c r="AC31" s="553"/>
      <c r="AD31" s="553"/>
      <c r="AE31" s="552" t="s">
        <v>459</v>
      </c>
      <c r="AF31" s="553"/>
      <c r="AG31" s="554"/>
      <c r="AH31" s="121"/>
      <c r="AI31" s="121"/>
      <c r="AJ31" s="121"/>
    </row>
    <row r="32" spans="2:36" ht="13.5" customHeight="1">
      <c r="B32" s="615"/>
      <c r="C32" s="586"/>
      <c r="D32" s="522"/>
      <c r="E32" s="522"/>
      <c r="F32" s="522"/>
      <c r="G32" s="522"/>
      <c r="H32" s="522"/>
      <c r="I32" s="587"/>
      <c r="J32" s="590"/>
      <c r="K32" s="591"/>
      <c r="L32" s="591"/>
      <c r="M32" s="595"/>
      <c r="N32" s="596"/>
      <c r="O32" s="597"/>
      <c r="P32" s="553"/>
      <c r="Q32" s="553"/>
      <c r="R32" s="553"/>
      <c r="S32" s="553"/>
      <c r="T32" s="553"/>
      <c r="U32" s="553"/>
      <c r="V32" s="553"/>
      <c r="W32" s="553"/>
      <c r="X32" s="553"/>
      <c r="Y32" s="553"/>
      <c r="Z32" s="553"/>
      <c r="AA32" s="600"/>
      <c r="AB32" s="553"/>
      <c r="AC32" s="553"/>
      <c r="AD32" s="553"/>
      <c r="AE32" s="552"/>
      <c r="AF32" s="553"/>
      <c r="AG32" s="554"/>
      <c r="AH32" s="121"/>
      <c r="AI32" s="121"/>
      <c r="AJ32" s="121"/>
    </row>
    <row r="33" spans="2:36" ht="13.5" customHeight="1">
      <c r="B33" s="615"/>
      <c r="C33" s="588"/>
      <c r="D33" s="523"/>
      <c r="E33" s="523"/>
      <c r="F33" s="523"/>
      <c r="G33" s="523"/>
      <c r="H33" s="523"/>
      <c r="I33" s="589"/>
      <c r="J33" s="590"/>
      <c r="K33" s="591"/>
      <c r="L33" s="591"/>
      <c r="M33" s="598"/>
      <c r="N33" s="599"/>
      <c r="O33" s="549"/>
      <c r="P33" s="553"/>
      <c r="Q33" s="553"/>
      <c r="R33" s="553"/>
      <c r="S33" s="553"/>
      <c r="T33" s="553"/>
      <c r="U33" s="553"/>
      <c r="V33" s="553"/>
      <c r="W33" s="553"/>
      <c r="X33" s="553"/>
      <c r="Y33" s="553"/>
      <c r="Z33" s="553"/>
      <c r="AA33" s="600"/>
      <c r="AB33" s="553"/>
      <c r="AC33" s="553"/>
      <c r="AD33" s="553"/>
      <c r="AE33" s="552"/>
      <c r="AF33" s="553"/>
      <c r="AG33" s="554"/>
      <c r="AH33" s="121"/>
      <c r="AI33" s="121"/>
      <c r="AJ33" s="121"/>
    </row>
    <row r="34" spans="2:36" ht="13.5" customHeight="1">
      <c r="B34" s="615"/>
      <c r="C34" s="583" t="s">
        <v>178</v>
      </c>
      <c r="D34" s="584"/>
      <c r="E34" s="584"/>
      <c r="F34" s="584"/>
      <c r="G34" s="584"/>
      <c r="H34" s="584"/>
      <c r="I34" s="585"/>
      <c r="J34" s="590">
        <v>2</v>
      </c>
      <c r="K34" s="591"/>
      <c r="L34" s="591"/>
      <c r="M34" s="592" t="s">
        <v>459</v>
      </c>
      <c r="N34" s="593"/>
      <c r="O34" s="594"/>
      <c r="P34" s="553" t="s">
        <v>459</v>
      </c>
      <c r="Q34" s="553"/>
      <c r="R34" s="553"/>
      <c r="S34" s="553">
        <v>4</v>
      </c>
      <c r="T34" s="553"/>
      <c r="U34" s="553"/>
      <c r="V34" s="553">
        <v>17</v>
      </c>
      <c r="W34" s="553"/>
      <c r="X34" s="553"/>
      <c r="Y34" s="553" t="s">
        <v>96</v>
      </c>
      <c r="Z34" s="553"/>
      <c r="AA34" s="600"/>
      <c r="AB34" s="553">
        <v>10</v>
      </c>
      <c r="AC34" s="553"/>
      <c r="AD34" s="553"/>
      <c r="AE34" s="552" t="s">
        <v>96</v>
      </c>
      <c r="AF34" s="553"/>
      <c r="AG34" s="554"/>
      <c r="AH34" s="121"/>
      <c r="AI34" s="121"/>
      <c r="AJ34" s="121"/>
    </row>
    <row r="35" spans="2:36" ht="13.5" customHeight="1">
      <c r="B35" s="615"/>
      <c r="C35" s="586"/>
      <c r="D35" s="522"/>
      <c r="E35" s="522"/>
      <c r="F35" s="522"/>
      <c r="G35" s="522"/>
      <c r="H35" s="522"/>
      <c r="I35" s="587"/>
      <c r="J35" s="590"/>
      <c r="K35" s="591"/>
      <c r="L35" s="591"/>
      <c r="M35" s="595"/>
      <c r="N35" s="596"/>
      <c r="O35" s="597"/>
      <c r="P35" s="553"/>
      <c r="Q35" s="553"/>
      <c r="R35" s="553"/>
      <c r="S35" s="553"/>
      <c r="T35" s="553"/>
      <c r="U35" s="553"/>
      <c r="V35" s="553"/>
      <c r="W35" s="553"/>
      <c r="X35" s="553"/>
      <c r="Y35" s="553"/>
      <c r="Z35" s="553"/>
      <c r="AA35" s="600"/>
      <c r="AB35" s="553"/>
      <c r="AC35" s="553"/>
      <c r="AD35" s="553"/>
      <c r="AE35" s="552"/>
      <c r="AF35" s="553"/>
      <c r="AG35" s="554"/>
      <c r="AH35" s="121"/>
      <c r="AI35" s="121"/>
      <c r="AJ35" s="121"/>
    </row>
    <row r="36" spans="2:36" ht="13.5" customHeight="1">
      <c r="B36" s="615"/>
      <c r="C36" s="588"/>
      <c r="D36" s="523"/>
      <c r="E36" s="523"/>
      <c r="F36" s="523"/>
      <c r="G36" s="523"/>
      <c r="H36" s="523"/>
      <c r="I36" s="589"/>
      <c r="J36" s="590"/>
      <c r="K36" s="591"/>
      <c r="L36" s="591"/>
      <c r="M36" s="598"/>
      <c r="N36" s="599"/>
      <c r="O36" s="549"/>
      <c r="P36" s="553"/>
      <c r="Q36" s="553"/>
      <c r="R36" s="553"/>
      <c r="S36" s="553"/>
      <c r="T36" s="553"/>
      <c r="U36" s="553"/>
      <c r="V36" s="553"/>
      <c r="W36" s="553"/>
      <c r="X36" s="553"/>
      <c r="Y36" s="553"/>
      <c r="Z36" s="553"/>
      <c r="AA36" s="600"/>
      <c r="AB36" s="553"/>
      <c r="AC36" s="553"/>
      <c r="AD36" s="553"/>
      <c r="AE36" s="552"/>
      <c r="AF36" s="553"/>
      <c r="AG36" s="554"/>
      <c r="AH36" s="121"/>
      <c r="AI36" s="121"/>
      <c r="AJ36" s="121"/>
    </row>
    <row r="37" spans="2:36" ht="13.5" customHeight="1">
      <c r="B37" s="615"/>
      <c r="C37" s="583" t="s">
        <v>177</v>
      </c>
      <c r="D37" s="584"/>
      <c r="E37" s="584"/>
      <c r="F37" s="584"/>
      <c r="G37" s="584"/>
      <c r="H37" s="584"/>
      <c r="I37" s="585"/>
      <c r="J37" s="590">
        <v>1</v>
      </c>
      <c r="K37" s="591"/>
      <c r="L37" s="591"/>
      <c r="M37" s="592">
        <v>1</v>
      </c>
      <c r="N37" s="593"/>
      <c r="O37" s="594"/>
      <c r="P37" s="553">
        <v>29</v>
      </c>
      <c r="Q37" s="553"/>
      <c r="R37" s="553"/>
      <c r="S37" s="553">
        <v>5</v>
      </c>
      <c r="T37" s="553"/>
      <c r="U37" s="553"/>
      <c r="V37" s="553">
        <v>27</v>
      </c>
      <c r="W37" s="553"/>
      <c r="X37" s="553"/>
      <c r="Y37" s="553">
        <v>1</v>
      </c>
      <c r="Z37" s="553"/>
      <c r="AA37" s="600"/>
      <c r="AB37" s="553">
        <v>20</v>
      </c>
      <c r="AC37" s="553"/>
      <c r="AD37" s="553"/>
      <c r="AE37" s="552">
        <v>8</v>
      </c>
      <c r="AF37" s="553"/>
      <c r="AG37" s="554"/>
      <c r="AH37" s="121"/>
      <c r="AI37" s="121"/>
      <c r="AJ37" s="121"/>
    </row>
    <row r="38" spans="2:36" ht="13.5" customHeight="1">
      <c r="B38" s="615"/>
      <c r="C38" s="586"/>
      <c r="D38" s="522"/>
      <c r="E38" s="522"/>
      <c r="F38" s="522"/>
      <c r="G38" s="522"/>
      <c r="H38" s="522"/>
      <c r="I38" s="587"/>
      <c r="J38" s="590"/>
      <c r="K38" s="591"/>
      <c r="L38" s="591"/>
      <c r="M38" s="595"/>
      <c r="N38" s="596"/>
      <c r="O38" s="597"/>
      <c r="P38" s="553"/>
      <c r="Q38" s="553"/>
      <c r="R38" s="553"/>
      <c r="S38" s="553"/>
      <c r="T38" s="553"/>
      <c r="U38" s="553"/>
      <c r="V38" s="553"/>
      <c r="W38" s="553"/>
      <c r="X38" s="553"/>
      <c r="Y38" s="553"/>
      <c r="Z38" s="553"/>
      <c r="AA38" s="600"/>
      <c r="AB38" s="553"/>
      <c r="AC38" s="553"/>
      <c r="AD38" s="553"/>
      <c r="AE38" s="552"/>
      <c r="AF38" s="553"/>
      <c r="AG38" s="554"/>
      <c r="AH38" s="121"/>
      <c r="AI38" s="121"/>
      <c r="AJ38" s="121"/>
    </row>
    <row r="39" spans="2:36" ht="13.5" customHeight="1">
      <c r="B39" s="615"/>
      <c r="C39" s="588"/>
      <c r="D39" s="523"/>
      <c r="E39" s="523"/>
      <c r="F39" s="523"/>
      <c r="G39" s="523"/>
      <c r="H39" s="523"/>
      <c r="I39" s="589"/>
      <c r="J39" s="590"/>
      <c r="K39" s="591"/>
      <c r="L39" s="591"/>
      <c r="M39" s="598"/>
      <c r="N39" s="599"/>
      <c r="O39" s="549"/>
      <c r="P39" s="553"/>
      <c r="Q39" s="553"/>
      <c r="R39" s="553"/>
      <c r="S39" s="553"/>
      <c r="T39" s="553"/>
      <c r="U39" s="553"/>
      <c r="V39" s="553"/>
      <c r="W39" s="553"/>
      <c r="X39" s="553"/>
      <c r="Y39" s="553"/>
      <c r="Z39" s="553"/>
      <c r="AA39" s="600"/>
      <c r="AB39" s="553"/>
      <c r="AC39" s="553"/>
      <c r="AD39" s="553"/>
      <c r="AE39" s="552"/>
      <c r="AF39" s="553"/>
      <c r="AG39" s="554"/>
      <c r="AH39" s="121"/>
      <c r="AI39" s="121"/>
      <c r="AJ39" s="121"/>
    </row>
    <row r="40" spans="2:36" ht="13.5" customHeight="1">
      <c r="B40" s="615"/>
      <c r="C40" s="583" t="s">
        <v>176</v>
      </c>
      <c r="D40" s="584"/>
      <c r="E40" s="584"/>
      <c r="F40" s="584"/>
      <c r="G40" s="584"/>
      <c r="H40" s="584"/>
      <c r="I40" s="585"/>
      <c r="J40" s="590">
        <v>3</v>
      </c>
      <c r="K40" s="591"/>
      <c r="L40" s="591"/>
      <c r="M40" s="592">
        <v>5</v>
      </c>
      <c r="N40" s="593"/>
      <c r="O40" s="594"/>
      <c r="P40" s="553">
        <v>8</v>
      </c>
      <c r="Q40" s="553"/>
      <c r="R40" s="553"/>
      <c r="S40" s="553" t="s">
        <v>459</v>
      </c>
      <c r="T40" s="553"/>
      <c r="U40" s="553"/>
      <c r="V40" s="553">
        <v>8</v>
      </c>
      <c r="W40" s="553"/>
      <c r="X40" s="553"/>
      <c r="Y40" s="553">
        <v>1</v>
      </c>
      <c r="Z40" s="553"/>
      <c r="AA40" s="600"/>
      <c r="AB40" s="553">
        <v>6</v>
      </c>
      <c r="AC40" s="553"/>
      <c r="AD40" s="553"/>
      <c r="AE40" s="552">
        <v>2</v>
      </c>
      <c r="AF40" s="553"/>
      <c r="AG40" s="554"/>
      <c r="AH40" s="121"/>
      <c r="AI40" s="121"/>
      <c r="AJ40" s="121"/>
    </row>
    <row r="41" spans="2:36" ht="13.5" customHeight="1">
      <c r="B41" s="615"/>
      <c r="C41" s="586"/>
      <c r="D41" s="522"/>
      <c r="E41" s="522"/>
      <c r="F41" s="522"/>
      <c r="G41" s="522"/>
      <c r="H41" s="522"/>
      <c r="I41" s="587"/>
      <c r="J41" s="590"/>
      <c r="K41" s="591"/>
      <c r="L41" s="591"/>
      <c r="M41" s="595"/>
      <c r="N41" s="596"/>
      <c r="O41" s="597"/>
      <c r="P41" s="553"/>
      <c r="Q41" s="553"/>
      <c r="R41" s="553"/>
      <c r="S41" s="553"/>
      <c r="T41" s="553"/>
      <c r="U41" s="553"/>
      <c r="V41" s="553"/>
      <c r="W41" s="553"/>
      <c r="X41" s="553"/>
      <c r="Y41" s="553"/>
      <c r="Z41" s="553"/>
      <c r="AA41" s="600"/>
      <c r="AB41" s="553"/>
      <c r="AC41" s="553"/>
      <c r="AD41" s="553"/>
      <c r="AE41" s="552"/>
      <c r="AF41" s="553"/>
      <c r="AG41" s="554"/>
      <c r="AH41" s="121"/>
      <c r="AI41" s="121"/>
      <c r="AJ41" s="121"/>
    </row>
    <row r="42" spans="2:36" ht="13.5" customHeight="1">
      <c r="B42" s="615"/>
      <c r="C42" s="588"/>
      <c r="D42" s="523"/>
      <c r="E42" s="523"/>
      <c r="F42" s="523"/>
      <c r="G42" s="523"/>
      <c r="H42" s="523"/>
      <c r="I42" s="589"/>
      <c r="J42" s="590"/>
      <c r="K42" s="591"/>
      <c r="L42" s="591"/>
      <c r="M42" s="598"/>
      <c r="N42" s="599"/>
      <c r="O42" s="549"/>
      <c r="P42" s="553"/>
      <c r="Q42" s="553"/>
      <c r="R42" s="553"/>
      <c r="S42" s="553"/>
      <c r="T42" s="553"/>
      <c r="U42" s="553"/>
      <c r="V42" s="553"/>
      <c r="W42" s="553"/>
      <c r="X42" s="553"/>
      <c r="Y42" s="553"/>
      <c r="Z42" s="553"/>
      <c r="AA42" s="600"/>
      <c r="AB42" s="553"/>
      <c r="AC42" s="553"/>
      <c r="AD42" s="553"/>
      <c r="AE42" s="552"/>
      <c r="AF42" s="553"/>
      <c r="AG42" s="554"/>
      <c r="AH42" s="121"/>
      <c r="AI42" s="121"/>
      <c r="AJ42" s="121"/>
    </row>
    <row r="43" spans="2:36" ht="13.5" customHeight="1">
      <c r="B43" s="615"/>
      <c r="C43" s="583" t="s">
        <v>175</v>
      </c>
      <c r="D43" s="584"/>
      <c r="E43" s="584"/>
      <c r="F43" s="584"/>
      <c r="G43" s="584"/>
      <c r="H43" s="584"/>
      <c r="I43" s="585"/>
      <c r="J43" s="590" t="s">
        <v>105</v>
      </c>
      <c r="K43" s="591"/>
      <c r="L43" s="591"/>
      <c r="M43" s="592">
        <v>4</v>
      </c>
      <c r="N43" s="593"/>
      <c r="O43" s="594"/>
      <c r="P43" s="553">
        <v>1</v>
      </c>
      <c r="Q43" s="553"/>
      <c r="R43" s="553"/>
      <c r="S43" s="553" t="s">
        <v>96</v>
      </c>
      <c r="T43" s="553"/>
      <c r="U43" s="553"/>
      <c r="V43" s="553">
        <v>8</v>
      </c>
      <c r="W43" s="553"/>
      <c r="X43" s="553"/>
      <c r="Y43" s="553" t="s">
        <v>96</v>
      </c>
      <c r="Z43" s="553"/>
      <c r="AA43" s="600"/>
      <c r="AB43" s="553">
        <v>5</v>
      </c>
      <c r="AC43" s="553"/>
      <c r="AD43" s="553"/>
      <c r="AE43" s="552">
        <v>2</v>
      </c>
      <c r="AF43" s="553"/>
      <c r="AG43" s="554"/>
      <c r="AH43" s="121"/>
      <c r="AI43" s="121"/>
      <c r="AJ43" s="121"/>
    </row>
    <row r="44" spans="2:36" ht="13.5" customHeight="1">
      <c r="B44" s="615"/>
      <c r="C44" s="586"/>
      <c r="D44" s="522"/>
      <c r="E44" s="522"/>
      <c r="F44" s="522"/>
      <c r="G44" s="522"/>
      <c r="H44" s="522"/>
      <c r="I44" s="587"/>
      <c r="J44" s="590"/>
      <c r="K44" s="591"/>
      <c r="L44" s="591"/>
      <c r="M44" s="595"/>
      <c r="N44" s="596"/>
      <c r="O44" s="597"/>
      <c r="P44" s="553"/>
      <c r="Q44" s="553"/>
      <c r="R44" s="553"/>
      <c r="S44" s="553"/>
      <c r="T44" s="553"/>
      <c r="U44" s="553"/>
      <c r="V44" s="553"/>
      <c r="W44" s="553"/>
      <c r="X44" s="553"/>
      <c r="Y44" s="553"/>
      <c r="Z44" s="553"/>
      <c r="AA44" s="600"/>
      <c r="AB44" s="553"/>
      <c r="AC44" s="553"/>
      <c r="AD44" s="553"/>
      <c r="AE44" s="552"/>
      <c r="AF44" s="553"/>
      <c r="AG44" s="554"/>
      <c r="AH44" s="121"/>
      <c r="AI44" s="121"/>
      <c r="AJ44" s="121"/>
    </row>
    <row r="45" spans="2:36" ht="13.5" customHeight="1">
      <c r="B45" s="615"/>
      <c r="C45" s="588"/>
      <c r="D45" s="523"/>
      <c r="E45" s="523"/>
      <c r="F45" s="523"/>
      <c r="G45" s="523"/>
      <c r="H45" s="523"/>
      <c r="I45" s="589"/>
      <c r="J45" s="590"/>
      <c r="K45" s="591"/>
      <c r="L45" s="591"/>
      <c r="M45" s="598"/>
      <c r="N45" s="599"/>
      <c r="O45" s="549"/>
      <c r="P45" s="553"/>
      <c r="Q45" s="553"/>
      <c r="R45" s="553"/>
      <c r="S45" s="553"/>
      <c r="T45" s="553"/>
      <c r="U45" s="553"/>
      <c r="V45" s="553"/>
      <c r="W45" s="553"/>
      <c r="X45" s="553"/>
      <c r="Y45" s="553"/>
      <c r="Z45" s="553"/>
      <c r="AA45" s="600"/>
      <c r="AB45" s="553"/>
      <c r="AC45" s="553"/>
      <c r="AD45" s="553"/>
      <c r="AE45" s="552"/>
      <c r="AF45" s="553"/>
      <c r="AG45" s="554"/>
      <c r="AH45" s="121"/>
      <c r="AI45" s="121"/>
      <c r="AJ45" s="121"/>
    </row>
    <row r="46" spans="2:36" ht="13.5" customHeight="1">
      <c r="B46" s="615"/>
      <c r="C46" s="601" t="s">
        <v>174</v>
      </c>
      <c r="D46" s="602"/>
      <c r="E46" s="602"/>
      <c r="F46" s="602"/>
      <c r="G46" s="602"/>
      <c r="H46" s="602"/>
      <c r="I46" s="603"/>
      <c r="J46" s="590" t="s">
        <v>173</v>
      </c>
      <c r="K46" s="591"/>
      <c r="L46" s="591"/>
      <c r="M46" s="553" t="s">
        <v>459</v>
      </c>
      <c r="N46" s="553"/>
      <c r="O46" s="553"/>
      <c r="P46" s="553">
        <v>1</v>
      </c>
      <c r="Q46" s="553"/>
      <c r="R46" s="553"/>
      <c r="S46" s="553">
        <v>1</v>
      </c>
      <c r="T46" s="553"/>
      <c r="U46" s="553"/>
      <c r="V46" s="553">
        <v>3</v>
      </c>
      <c r="W46" s="553"/>
      <c r="X46" s="553"/>
      <c r="Y46" s="553" t="s">
        <v>96</v>
      </c>
      <c r="Z46" s="553"/>
      <c r="AA46" s="600"/>
      <c r="AB46" s="553" t="s">
        <v>96</v>
      </c>
      <c r="AC46" s="553"/>
      <c r="AD46" s="553"/>
      <c r="AE46" s="552" t="s">
        <v>96</v>
      </c>
      <c r="AF46" s="553"/>
      <c r="AG46" s="554"/>
      <c r="AH46" s="121"/>
      <c r="AI46" s="121"/>
      <c r="AJ46" s="121"/>
    </row>
    <row r="47" spans="2:36" ht="13.5" customHeight="1">
      <c r="B47" s="615"/>
      <c r="C47" s="601"/>
      <c r="D47" s="602"/>
      <c r="E47" s="602"/>
      <c r="F47" s="602"/>
      <c r="G47" s="602"/>
      <c r="H47" s="602"/>
      <c r="I47" s="603"/>
      <c r="J47" s="590"/>
      <c r="K47" s="591"/>
      <c r="L47" s="591"/>
      <c r="M47" s="553"/>
      <c r="N47" s="553"/>
      <c r="O47" s="553"/>
      <c r="P47" s="553"/>
      <c r="Q47" s="553"/>
      <c r="R47" s="553"/>
      <c r="S47" s="553"/>
      <c r="T47" s="553"/>
      <c r="U47" s="553"/>
      <c r="V47" s="553"/>
      <c r="W47" s="553"/>
      <c r="X47" s="553"/>
      <c r="Y47" s="553"/>
      <c r="Z47" s="553"/>
      <c r="AA47" s="600"/>
      <c r="AB47" s="553"/>
      <c r="AC47" s="553"/>
      <c r="AD47" s="553"/>
      <c r="AE47" s="552"/>
      <c r="AF47" s="553"/>
      <c r="AG47" s="554"/>
      <c r="AH47" s="121"/>
      <c r="AI47" s="121"/>
      <c r="AJ47" s="121"/>
    </row>
    <row r="48" spans="2:36" ht="13.5" customHeight="1">
      <c r="B48" s="615"/>
      <c r="C48" s="601"/>
      <c r="D48" s="602"/>
      <c r="E48" s="602"/>
      <c r="F48" s="602"/>
      <c r="G48" s="602"/>
      <c r="H48" s="602"/>
      <c r="I48" s="603"/>
      <c r="J48" s="590"/>
      <c r="K48" s="591"/>
      <c r="L48" s="591"/>
      <c r="M48" s="553"/>
      <c r="N48" s="553"/>
      <c r="O48" s="553"/>
      <c r="P48" s="553"/>
      <c r="Q48" s="553"/>
      <c r="R48" s="553"/>
      <c r="S48" s="553"/>
      <c r="T48" s="553"/>
      <c r="U48" s="553"/>
      <c r="V48" s="553"/>
      <c r="W48" s="553"/>
      <c r="X48" s="553"/>
      <c r="Y48" s="553"/>
      <c r="Z48" s="553"/>
      <c r="AA48" s="600"/>
      <c r="AB48" s="553"/>
      <c r="AC48" s="553"/>
      <c r="AD48" s="553"/>
      <c r="AE48" s="552"/>
      <c r="AF48" s="553"/>
      <c r="AG48" s="554"/>
      <c r="AH48" s="121"/>
      <c r="AI48" s="121"/>
      <c r="AJ48" s="121"/>
    </row>
    <row r="49" spans="2:36" ht="13.5" customHeight="1">
      <c r="B49" s="615"/>
      <c r="C49" s="389" t="s">
        <v>51</v>
      </c>
      <c r="D49" s="400"/>
      <c r="E49" s="400"/>
      <c r="F49" s="400"/>
      <c r="G49" s="400"/>
      <c r="H49" s="400"/>
      <c r="I49" s="624"/>
      <c r="J49" s="590">
        <f>SUM(J10:L48)</f>
        <v>147</v>
      </c>
      <c r="K49" s="591"/>
      <c r="L49" s="591"/>
      <c r="M49" s="553">
        <f>SUM(M10:O48)</f>
        <v>101</v>
      </c>
      <c r="N49" s="553"/>
      <c r="O49" s="553"/>
      <c r="P49" s="553">
        <f>SUM(P10:R48)</f>
        <v>594</v>
      </c>
      <c r="Q49" s="553"/>
      <c r="R49" s="553"/>
      <c r="S49" s="553">
        <f>SUM(S10:U48)</f>
        <v>208</v>
      </c>
      <c r="T49" s="553"/>
      <c r="U49" s="553"/>
      <c r="V49" s="553">
        <f>SUM(V10:X48)</f>
        <v>567</v>
      </c>
      <c r="W49" s="553"/>
      <c r="X49" s="553"/>
      <c r="Y49" s="553">
        <f>SUM(Y10:AA48)</f>
        <v>22</v>
      </c>
      <c r="Z49" s="553"/>
      <c r="AA49" s="600"/>
      <c r="AB49" s="553">
        <f>SUM(AB10:AD48)</f>
        <v>507</v>
      </c>
      <c r="AC49" s="553"/>
      <c r="AD49" s="553"/>
      <c r="AE49" s="552">
        <f>SUM(AE10:AG48)</f>
        <v>103</v>
      </c>
      <c r="AF49" s="553"/>
      <c r="AG49" s="554"/>
      <c r="AH49" s="121"/>
      <c r="AI49" s="121"/>
      <c r="AJ49" s="121"/>
    </row>
    <row r="50" spans="2:36" ht="13.5" customHeight="1">
      <c r="B50" s="615"/>
      <c r="C50" s="625"/>
      <c r="D50" s="391"/>
      <c r="E50" s="391"/>
      <c r="F50" s="391"/>
      <c r="G50" s="391"/>
      <c r="H50" s="391"/>
      <c r="I50" s="626"/>
      <c r="J50" s="590"/>
      <c r="K50" s="591"/>
      <c r="L50" s="591"/>
      <c r="M50" s="553"/>
      <c r="N50" s="553"/>
      <c r="O50" s="553"/>
      <c r="P50" s="553"/>
      <c r="Q50" s="553"/>
      <c r="R50" s="553"/>
      <c r="S50" s="553"/>
      <c r="T50" s="553"/>
      <c r="U50" s="553"/>
      <c r="V50" s="553"/>
      <c r="W50" s="553"/>
      <c r="X50" s="553"/>
      <c r="Y50" s="553"/>
      <c r="Z50" s="553"/>
      <c r="AA50" s="600"/>
      <c r="AB50" s="553"/>
      <c r="AC50" s="553"/>
      <c r="AD50" s="553"/>
      <c r="AE50" s="552"/>
      <c r="AF50" s="553"/>
      <c r="AG50" s="554"/>
      <c r="AH50" s="121"/>
      <c r="AI50" s="121"/>
      <c r="AJ50" s="121"/>
    </row>
    <row r="51" spans="2:36" ht="13.5" customHeight="1">
      <c r="B51" s="616"/>
      <c r="C51" s="625"/>
      <c r="D51" s="391"/>
      <c r="E51" s="391"/>
      <c r="F51" s="391"/>
      <c r="G51" s="391"/>
      <c r="H51" s="391"/>
      <c r="I51" s="626"/>
      <c r="J51" s="590"/>
      <c r="K51" s="591"/>
      <c r="L51" s="591"/>
      <c r="M51" s="553"/>
      <c r="N51" s="553"/>
      <c r="O51" s="553"/>
      <c r="P51" s="553"/>
      <c r="Q51" s="553"/>
      <c r="R51" s="553"/>
      <c r="S51" s="553"/>
      <c r="T51" s="553"/>
      <c r="U51" s="553"/>
      <c r="V51" s="553"/>
      <c r="W51" s="553"/>
      <c r="X51" s="553"/>
      <c r="Y51" s="553"/>
      <c r="Z51" s="553"/>
      <c r="AA51" s="600"/>
      <c r="AB51" s="553"/>
      <c r="AC51" s="553"/>
      <c r="AD51" s="553"/>
      <c r="AE51" s="552"/>
      <c r="AF51" s="553"/>
      <c r="AG51" s="554"/>
      <c r="AH51" s="121"/>
      <c r="AI51" s="121"/>
      <c r="AJ51" s="121"/>
    </row>
    <row r="52" spans="2:36" ht="13.5" customHeight="1">
      <c r="B52" s="604" t="s">
        <v>172</v>
      </c>
      <c r="C52" s="605"/>
      <c r="D52" s="605"/>
      <c r="E52" s="605"/>
      <c r="F52" s="605"/>
      <c r="G52" s="605"/>
      <c r="H52" s="605"/>
      <c r="I52" s="606"/>
      <c r="J52" s="590">
        <v>28</v>
      </c>
      <c r="K52" s="591"/>
      <c r="L52" s="591"/>
      <c r="M52" s="553">
        <v>10</v>
      </c>
      <c r="N52" s="553"/>
      <c r="O52" s="553"/>
      <c r="P52" s="553">
        <v>168</v>
      </c>
      <c r="Q52" s="553"/>
      <c r="R52" s="553"/>
      <c r="S52" s="553">
        <v>57</v>
      </c>
      <c r="T52" s="553"/>
      <c r="U52" s="553"/>
      <c r="V52" s="553">
        <v>152</v>
      </c>
      <c r="W52" s="553"/>
      <c r="X52" s="553"/>
      <c r="Y52" s="553">
        <v>1</v>
      </c>
      <c r="Z52" s="553"/>
      <c r="AA52" s="600"/>
      <c r="AB52" s="553">
        <v>105</v>
      </c>
      <c r="AC52" s="553"/>
      <c r="AD52" s="553"/>
      <c r="AE52" s="552">
        <v>5</v>
      </c>
      <c r="AF52" s="553"/>
      <c r="AG52" s="554"/>
      <c r="AH52" s="121"/>
      <c r="AI52" s="121"/>
      <c r="AJ52" s="121"/>
    </row>
    <row r="53" spans="2:36" ht="13.5" customHeight="1">
      <c r="B53" s="607"/>
      <c r="C53" s="608"/>
      <c r="D53" s="608"/>
      <c r="E53" s="608"/>
      <c r="F53" s="608"/>
      <c r="G53" s="608"/>
      <c r="H53" s="608"/>
      <c r="I53" s="609"/>
      <c r="J53" s="590"/>
      <c r="K53" s="591"/>
      <c r="L53" s="591"/>
      <c r="M53" s="553"/>
      <c r="N53" s="553"/>
      <c r="O53" s="553"/>
      <c r="P53" s="553"/>
      <c r="Q53" s="553"/>
      <c r="R53" s="553"/>
      <c r="S53" s="553"/>
      <c r="T53" s="553"/>
      <c r="U53" s="553"/>
      <c r="V53" s="553"/>
      <c r="W53" s="553"/>
      <c r="X53" s="553"/>
      <c r="Y53" s="553"/>
      <c r="Z53" s="553"/>
      <c r="AA53" s="600"/>
      <c r="AB53" s="553"/>
      <c r="AC53" s="553"/>
      <c r="AD53" s="553"/>
      <c r="AE53" s="552"/>
      <c r="AF53" s="553"/>
      <c r="AG53" s="554"/>
      <c r="AH53" s="121"/>
      <c r="AI53" s="121"/>
      <c r="AJ53" s="121"/>
    </row>
    <row r="54" spans="2:36" ht="13.5" customHeight="1">
      <c r="B54" s="610"/>
      <c r="C54" s="611"/>
      <c r="D54" s="611"/>
      <c r="E54" s="611"/>
      <c r="F54" s="611"/>
      <c r="G54" s="611"/>
      <c r="H54" s="611"/>
      <c r="I54" s="612"/>
      <c r="J54" s="613"/>
      <c r="K54" s="580"/>
      <c r="L54" s="580"/>
      <c r="M54" s="547"/>
      <c r="N54" s="547"/>
      <c r="O54" s="547"/>
      <c r="P54" s="547"/>
      <c r="Q54" s="547"/>
      <c r="R54" s="547"/>
      <c r="S54" s="547"/>
      <c r="T54" s="547"/>
      <c r="U54" s="547"/>
      <c r="V54" s="547"/>
      <c r="W54" s="547"/>
      <c r="X54" s="547"/>
      <c r="Y54" s="547"/>
      <c r="Z54" s="547"/>
      <c r="AA54" s="582"/>
      <c r="AB54" s="547"/>
      <c r="AC54" s="547"/>
      <c r="AD54" s="547"/>
      <c r="AE54" s="546"/>
      <c r="AF54" s="547"/>
      <c r="AG54" s="548"/>
      <c r="AH54" s="121"/>
      <c r="AI54" s="121"/>
      <c r="AJ54" s="121"/>
    </row>
    <row r="55" spans="2:36" ht="18.75" customHeight="1">
      <c r="AD55" s="113"/>
      <c r="AG55" s="113" t="s">
        <v>460</v>
      </c>
    </row>
  </sheetData>
  <mergeCells count="155">
    <mergeCell ref="B52:I54"/>
    <mergeCell ref="J52:L54"/>
    <mergeCell ref="M52:O54"/>
    <mergeCell ref="P52:R54"/>
    <mergeCell ref="S52:U54"/>
    <mergeCell ref="V52:X54"/>
    <mergeCell ref="Y52:AA54"/>
    <mergeCell ref="AB52:AD54"/>
    <mergeCell ref="B10:B51"/>
    <mergeCell ref="C10:I12"/>
    <mergeCell ref="J10:L12"/>
    <mergeCell ref="M10:O12"/>
    <mergeCell ref="P10:R12"/>
    <mergeCell ref="S10:U12"/>
    <mergeCell ref="C37:I39"/>
    <mergeCell ref="J37:L39"/>
    <mergeCell ref="M37:O39"/>
    <mergeCell ref="P37:R39"/>
    <mergeCell ref="C49:I51"/>
    <mergeCell ref="J49:L51"/>
    <mergeCell ref="M49:O51"/>
    <mergeCell ref="P49:R51"/>
    <mergeCell ref="S49:U51"/>
    <mergeCell ref="C40:I42"/>
    <mergeCell ref="J40:L42"/>
    <mergeCell ref="M40:O42"/>
    <mergeCell ref="P40:R42"/>
    <mergeCell ref="S40:U42"/>
    <mergeCell ref="V40:X42"/>
    <mergeCell ref="Y40:AA42"/>
    <mergeCell ref="V49:X51"/>
    <mergeCell ref="Y49:AA51"/>
    <mergeCell ref="Y46:AA48"/>
    <mergeCell ref="C43:I45"/>
    <mergeCell ref="J43:L45"/>
    <mergeCell ref="M43:O45"/>
    <mergeCell ref="P43:R45"/>
    <mergeCell ref="S43:U45"/>
    <mergeCell ref="V43:X45"/>
    <mergeCell ref="Y43:AA45"/>
    <mergeCell ref="AB43:AD45"/>
    <mergeCell ref="C46:I48"/>
    <mergeCell ref="J46:L48"/>
    <mergeCell ref="M46:O48"/>
    <mergeCell ref="P46:R48"/>
    <mergeCell ref="S46:U48"/>
    <mergeCell ref="V46:X48"/>
    <mergeCell ref="S37:U39"/>
    <mergeCell ref="V37:X39"/>
    <mergeCell ref="Y31:AA33"/>
    <mergeCell ref="AB31:AD33"/>
    <mergeCell ref="C34:I36"/>
    <mergeCell ref="J34:L36"/>
    <mergeCell ref="M34:O36"/>
    <mergeCell ref="P34:R36"/>
    <mergeCell ref="S34:U36"/>
    <mergeCell ref="V34:X36"/>
    <mergeCell ref="Y37:AA39"/>
    <mergeCell ref="AB37:AD39"/>
    <mergeCell ref="C28:I30"/>
    <mergeCell ref="J28:L30"/>
    <mergeCell ref="M28:O30"/>
    <mergeCell ref="P28:R30"/>
    <mergeCell ref="S28:U30"/>
    <mergeCell ref="V28:X30"/>
    <mergeCell ref="Y28:AA30"/>
    <mergeCell ref="AB28:AD30"/>
    <mergeCell ref="Y34:AA36"/>
    <mergeCell ref="AB34:AD36"/>
    <mergeCell ref="C31:I33"/>
    <mergeCell ref="J31:L33"/>
    <mergeCell ref="M31:O33"/>
    <mergeCell ref="P31:R33"/>
    <mergeCell ref="S31:U33"/>
    <mergeCell ref="V31:X33"/>
    <mergeCell ref="C22:I24"/>
    <mergeCell ref="J22:L24"/>
    <mergeCell ref="M22:O24"/>
    <mergeCell ref="P22:R24"/>
    <mergeCell ref="S22:U24"/>
    <mergeCell ref="V22:X24"/>
    <mergeCell ref="Y22:AA24"/>
    <mergeCell ref="AB22:AD24"/>
    <mergeCell ref="C25:I27"/>
    <mergeCell ref="J25:L27"/>
    <mergeCell ref="M25:O27"/>
    <mergeCell ref="P25:R27"/>
    <mergeCell ref="S25:U27"/>
    <mergeCell ref="V25:X27"/>
    <mergeCell ref="Y25:AA27"/>
    <mergeCell ref="AB25:AD27"/>
    <mergeCell ref="V10:X12"/>
    <mergeCell ref="Y10:AA12"/>
    <mergeCell ref="C19:I21"/>
    <mergeCell ref="J19:L21"/>
    <mergeCell ref="M19:O21"/>
    <mergeCell ref="P19:R21"/>
    <mergeCell ref="S19:U21"/>
    <mergeCell ref="V19:X21"/>
    <mergeCell ref="Y19:AA21"/>
    <mergeCell ref="B8:I9"/>
    <mergeCell ref="J8:L9"/>
    <mergeCell ref="M8:O9"/>
    <mergeCell ref="P8:R9"/>
    <mergeCell ref="S8:U9"/>
    <mergeCell ref="V8:X9"/>
    <mergeCell ref="Y8:AA9"/>
    <mergeCell ref="AB16:AD18"/>
    <mergeCell ref="C13:I15"/>
    <mergeCell ref="J13:L15"/>
    <mergeCell ref="M13:O15"/>
    <mergeCell ref="P13:R15"/>
    <mergeCell ref="S13:U15"/>
    <mergeCell ref="V13:X15"/>
    <mergeCell ref="AB10:AD12"/>
    <mergeCell ref="Y13:AA15"/>
    <mergeCell ref="AB13:AD15"/>
    <mergeCell ref="C16:I18"/>
    <mergeCell ref="J16:L18"/>
    <mergeCell ref="M16:O18"/>
    <mergeCell ref="P16:R18"/>
    <mergeCell ref="S16:U18"/>
    <mergeCell ref="V16:X18"/>
    <mergeCell ref="Y16:AA18"/>
    <mergeCell ref="E3:I4"/>
    <mergeCell ref="J3:L7"/>
    <mergeCell ref="M3:O7"/>
    <mergeCell ref="P3:R7"/>
    <mergeCell ref="S3:U7"/>
    <mergeCell ref="V3:X7"/>
    <mergeCell ref="Y3:AA7"/>
    <mergeCell ref="AB3:AD7"/>
    <mergeCell ref="B6:F7"/>
    <mergeCell ref="AE31:AG33"/>
    <mergeCell ref="AE34:AG36"/>
    <mergeCell ref="AE37:AG39"/>
    <mergeCell ref="AE40:AG42"/>
    <mergeCell ref="AE43:AG45"/>
    <mergeCell ref="AE46:AG48"/>
    <mergeCell ref="AE49:AG51"/>
    <mergeCell ref="AE52:AG54"/>
    <mergeCell ref="AB8:AD9"/>
    <mergeCell ref="AB19:AD21"/>
    <mergeCell ref="AB40:AD42"/>
    <mergeCell ref="AB49:AD51"/>
    <mergeCell ref="AB46:AD48"/>
    <mergeCell ref="AE3:AG7"/>
    <mergeCell ref="AE8:AG9"/>
    <mergeCell ref="AE10:AG12"/>
    <mergeCell ref="AE13:AG15"/>
    <mergeCell ref="AE16:AG18"/>
    <mergeCell ref="AE19:AG21"/>
    <mergeCell ref="AE22:AG24"/>
    <mergeCell ref="AE25:AG27"/>
    <mergeCell ref="AE28:AG30"/>
  </mergeCells>
  <phoneticPr fontId="2"/>
  <pageMargins left="0.70866141732283472" right="0.70866141732283472" top="0.74803149606299213" bottom="0.74803149606299213" header="0.31496062992125984" footer="0.31496062992125984"/>
  <pageSetup paperSize="9" scale="98" firstPageNumber="70" orientation="portrait" useFirstPageNumber="1" r:id="rId1"/>
  <headerFooter>
    <oddHeader>&amp;L&amp;11産　業</oddHeader>
    <oddFooter>&amp;C－&amp;P－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6"/>
  <sheetViews>
    <sheetView zoomScaleNormal="100" zoomScaleSheetLayoutView="85" workbookViewId="0">
      <selection activeCell="J20" sqref="J20:L23"/>
    </sheetView>
  </sheetViews>
  <sheetFormatPr defaultRowHeight="14.25"/>
  <cols>
    <col min="1" max="1" width="1.25" customWidth="1"/>
    <col min="2" max="2" width="3.625" customWidth="1"/>
    <col min="3" max="9" width="2.125" customWidth="1"/>
    <col min="10" max="65" width="2.625" customWidth="1"/>
  </cols>
  <sheetData>
    <row r="1" spans="1:40" ht="20.25" customHeight="1">
      <c r="A1" s="119" t="s">
        <v>431</v>
      </c>
    </row>
    <row r="2" spans="1:40" ht="15" customHeight="1">
      <c r="AD2" s="113"/>
      <c r="AG2" s="113" t="s">
        <v>458</v>
      </c>
    </row>
    <row r="3" spans="1:40" ht="14.25" customHeight="1">
      <c r="B3" s="118"/>
      <c r="C3" s="117"/>
      <c r="D3" s="117"/>
      <c r="E3" s="555" t="s">
        <v>412</v>
      </c>
      <c r="F3" s="555"/>
      <c r="G3" s="555"/>
      <c r="H3" s="555"/>
      <c r="I3" s="555"/>
      <c r="J3" s="557" t="s">
        <v>112</v>
      </c>
      <c r="K3" s="558"/>
      <c r="L3" s="559"/>
      <c r="M3" s="535" t="s">
        <v>113</v>
      </c>
      <c r="N3" s="535"/>
      <c r="O3" s="535"/>
      <c r="P3" s="535" t="s">
        <v>114</v>
      </c>
      <c r="Q3" s="535"/>
      <c r="R3" s="535"/>
      <c r="S3" s="535" t="s">
        <v>115</v>
      </c>
      <c r="T3" s="535"/>
      <c r="U3" s="535"/>
      <c r="V3" s="535" t="s">
        <v>116</v>
      </c>
      <c r="W3" s="535"/>
      <c r="X3" s="535"/>
      <c r="Y3" s="535" t="s">
        <v>118</v>
      </c>
      <c r="Z3" s="535"/>
      <c r="AA3" s="566"/>
      <c r="AB3" s="535" t="s">
        <v>119</v>
      </c>
      <c r="AC3" s="535"/>
      <c r="AD3" s="535"/>
      <c r="AE3" s="535" t="s">
        <v>117</v>
      </c>
      <c r="AF3" s="535"/>
      <c r="AG3" s="536"/>
      <c r="AJ3" s="210"/>
    </row>
    <row r="4" spans="1:40">
      <c r="B4" s="116"/>
      <c r="C4" s="115"/>
      <c r="D4" s="115"/>
      <c r="E4" s="556"/>
      <c r="F4" s="556"/>
      <c r="G4" s="556"/>
      <c r="H4" s="556"/>
      <c r="I4" s="556"/>
      <c r="J4" s="560"/>
      <c r="K4" s="561"/>
      <c r="L4" s="562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67"/>
      <c r="AB4" s="538"/>
      <c r="AC4" s="538"/>
      <c r="AD4" s="538"/>
      <c r="AE4" s="538"/>
      <c r="AF4" s="538"/>
      <c r="AG4" s="539"/>
      <c r="AJ4" s="210"/>
    </row>
    <row r="5" spans="1:40">
      <c r="B5" s="116"/>
      <c r="C5" s="115"/>
      <c r="D5" s="115"/>
      <c r="E5" s="115"/>
      <c r="F5" s="115"/>
      <c r="G5" s="115"/>
      <c r="H5" s="115"/>
      <c r="I5" s="115"/>
      <c r="J5" s="560"/>
      <c r="K5" s="561"/>
      <c r="L5" s="562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67"/>
      <c r="AB5" s="538"/>
      <c r="AC5" s="538"/>
      <c r="AD5" s="538"/>
      <c r="AE5" s="538"/>
      <c r="AF5" s="538"/>
      <c r="AG5" s="539"/>
      <c r="AJ5" s="210"/>
    </row>
    <row r="6" spans="1:40">
      <c r="B6" s="569" t="s">
        <v>55</v>
      </c>
      <c r="C6" s="570"/>
      <c r="D6" s="570"/>
      <c r="E6" s="570"/>
      <c r="F6" s="570"/>
      <c r="G6" s="115"/>
      <c r="H6" s="115"/>
      <c r="I6" s="115"/>
      <c r="J6" s="560"/>
      <c r="K6" s="561"/>
      <c r="L6" s="562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67"/>
      <c r="AB6" s="538"/>
      <c r="AC6" s="538"/>
      <c r="AD6" s="538"/>
      <c r="AE6" s="538"/>
      <c r="AF6" s="538"/>
      <c r="AG6" s="539"/>
      <c r="AJ6" s="210"/>
    </row>
    <row r="7" spans="1:40">
      <c r="B7" s="571"/>
      <c r="C7" s="572"/>
      <c r="D7" s="572"/>
      <c r="E7" s="572"/>
      <c r="F7" s="572"/>
      <c r="G7" s="114"/>
      <c r="H7" s="114"/>
      <c r="I7" s="114"/>
      <c r="J7" s="641"/>
      <c r="K7" s="642"/>
      <c r="L7" s="643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1"/>
      <c r="Z7" s="631"/>
      <c r="AA7" s="637"/>
      <c r="AB7" s="631"/>
      <c r="AC7" s="631"/>
      <c r="AD7" s="631"/>
      <c r="AE7" s="631"/>
      <c r="AF7" s="631"/>
      <c r="AG7" s="634"/>
      <c r="AJ7" s="210"/>
    </row>
    <row r="8" spans="1:40" ht="13.5" customHeight="1">
      <c r="B8" s="532" t="s">
        <v>51</v>
      </c>
      <c r="C8" s="435"/>
      <c r="D8" s="435"/>
      <c r="E8" s="435"/>
      <c r="F8" s="435"/>
      <c r="G8" s="435"/>
      <c r="H8" s="435"/>
      <c r="I8" s="435"/>
      <c r="J8" s="577">
        <v>186</v>
      </c>
      <c r="K8" s="578"/>
      <c r="L8" s="578"/>
      <c r="M8" s="632">
        <v>119</v>
      </c>
      <c r="N8" s="632"/>
      <c r="O8" s="632"/>
      <c r="P8" s="632">
        <v>776</v>
      </c>
      <c r="Q8" s="632"/>
      <c r="R8" s="632"/>
      <c r="S8" s="632">
        <v>270</v>
      </c>
      <c r="T8" s="632"/>
      <c r="U8" s="632"/>
      <c r="V8" s="632">
        <v>735</v>
      </c>
      <c r="W8" s="632"/>
      <c r="X8" s="632"/>
      <c r="Y8" s="632">
        <v>25</v>
      </c>
      <c r="Z8" s="632"/>
      <c r="AA8" s="638"/>
      <c r="AB8" s="632">
        <v>626</v>
      </c>
      <c r="AC8" s="632"/>
      <c r="AD8" s="632"/>
      <c r="AE8" s="632">
        <v>119</v>
      </c>
      <c r="AF8" s="632"/>
      <c r="AG8" s="635"/>
      <c r="AJ8" s="211"/>
    </row>
    <row r="9" spans="1:40" ht="13.5" customHeight="1">
      <c r="B9" s="533"/>
      <c r="C9" s="382"/>
      <c r="D9" s="382"/>
      <c r="E9" s="382"/>
      <c r="F9" s="382"/>
      <c r="G9" s="382"/>
      <c r="H9" s="382"/>
      <c r="I9" s="382"/>
      <c r="J9" s="653"/>
      <c r="K9" s="620"/>
      <c r="L9" s="620"/>
      <c r="M9" s="633"/>
      <c r="N9" s="633"/>
      <c r="O9" s="633"/>
      <c r="P9" s="633"/>
      <c r="Q9" s="633"/>
      <c r="R9" s="633"/>
      <c r="S9" s="633"/>
      <c r="T9" s="633"/>
      <c r="U9" s="633"/>
      <c r="V9" s="633"/>
      <c r="W9" s="633"/>
      <c r="X9" s="633"/>
      <c r="Y9" s="633"/>
      <c r="Z9" s="633"/>
      <c r="AA9" s="639"/>
      <c r="AB9" s="633"/>
      <c r="AC9" s="633"/>
      <c r="AD9" s="633"/>
      <c r="AE9" s="633"/>
      <c r="AF9" s="633"/>
      <c r="AG9" s="636"/>
      <c r="AJ9" s="211"/>
    </row>
    <row r="10" spans="1:40" ht="13.5" customHeight="1">
      <c r="B10" s="533"/>
      <c r="C10" s="382"/>
      <c r="D10" s="382"/>
      <c r="E10" s="382"/>
      <c r="F10" s="382"/>
      <c r="G10" s="382"/>
      <c r="H10" s="382"/>
      <c r="I10" s="382"/>
      <c r="J10" s="654"/>
      <c r="K10" s="591"/>
      <c r="L10" s="591"/>
      <c r="M10" s="627"/>
      <c r="N10" s="627"/>
      <c r="O10" s="627"/>
      <c r="P10" s="627"/>
      <c r="Q10" s="627"/>
      <c r="R10" s="627"/>
      <c r="S10" s="627"/>
      <c r="T10" s="627"/>
      <c r="U10" s="627"/>
      <c r="V10" s="627"/>
      <c r="W10" s="627"/>
      <c r="X10" s="627"/>
      <c r="Y10" s="627"/>
      <c r="Z10" s="627"/>
      <c r="AA10" s="640"/>
      <c r="AB10" s="627"/>
      <c r="AC10" s="627"/>
      <c r="AD10" s="627"/>
      <c r="AE10" s="627"/>
      <c r="AF10" s="627"/>
      <c r="AG10" s="628"/>
      <c r="AJ10" s="211"/>
    </row>
    <row r="11" spans="1:40" ht="13.5" customHeight="1">
      <c r="B11" s="387"/>
      <c r="C11" s="388"/>
      <c r="D11" s="388"/>
      <c r="E11" s="388"/>
      <c r="F11" s="388"/>
      <c r="G11" s="388"/>
      <c r="H11" s="388"/>
      <c r="I11" s="388"/>
      <c r="J11" s="654"/>
      <c r="K11" s="591"/>
      <c r="L11" s="591"/>
      <c r="M11" s="627"/>
      <c r="N11" s="627"/>
      <c r="O11" s="627"/>
      <c r="P11" s="627"/>
      <c r="Q11" s="627"/>
      <c r="R11" s="627"/>
      <c r="S11" s="627"/>
      <c r="T11" s="627"/>
      <c r="U11" s="627"/>
      <c r="V11" s="627"/>
      <c r="W11" s="627"/>
      <c r="X11" s="627"/>
      <c r="Y11" s="627"/>
      <c r="Z11" s="627"/>
      <c r="AA11" s="640"/>
      <c r="AB11" s="627"/>
      <c r="AC11" s="627"/>
      <c r="AD11" s="627"/>
      <c r="AE11" s="627"/>
      <c r="AF11" s="627"/>
      <c r="AG11" s="628"/>
      <c r="AJ11" s="211"/>
    </row>
    <row r="12" spans="1:40" ht="13.5" customHeight="1">
      <c r="B12" s="586" t="s">
        <v>199</v>
      </c>
      <c r="C12" s="522"/>
      <c r="D12" s="522"/>
      <c r="E12" s="522"/>
      <c r="F12" s="522"/>
      <c r="G12" s="522"/>
      <c r="H12" s="522"/>
      <c r="I12" s="522"/>
      <c r="J12" s="654">
        <v>11</v>
      </c>
      <c r="K12" s="591"/>
      <c r="L12" s="591"/>
      <c r="M12" s="627">
        <v>8</v>
      </c>
      <c r="N12" s="627"/>
      <c r="O12" s="627"/>
      <c r="P12" s="627">
        <v>14</v>
      </c>
      <c r="Q12" s="627"/>
      <c r="R12" s="627"/>
      <c r="S12" s="627">
        <v>5</v>
      </c>
      <c r="T12" s="627"/>
      <c r="U12" s="627"/>
      <c r="V12" s="627">
        <v>16</v>
      </c>
      <c r="W12" s="627"/>
      <c r="X12" s="627"/>
      <c r="Y12" s="627">
        <v>2</v>
      </c>
      <c r="Z12" s="627"/>
      <c r="AA12" s="640"/>
      <c r="AB12" s="627">
        <v>14</v>
      </c>
      <c r="AC12" s="627"/>
      <c r="AD12" s="627"/>
      <c r="AE12" s="627">
        <v>11</v>
      </c>
      <c r="AF12" s="627"/>
      <c r="AG12" s="628"/>
      <c r="AJ12" s="211"/>
    </row>
    <row r="13" spans="1:40" ht="13.5" customHeight="1">
      <c r="B13" s="586"/>
      <c r="C13" s="522"/>
      <c r="D13" s="522"/>
      <c r="E13" s="522"/>
      <c r="F13" s="522"/>
      <c r="G13" s="522"/>
      <c r="H13" s="522"/>
      <c r="I13" s="522"/>
      <c r="J13" s="654"/>
      <c r="K13" s="591"/>
      <c r="L13" s="591"/>
      <c r="M13" s="627"/>
      <c r="N13" s="627"/>
      <c r="O13" s="627"/>
      <c r="P13" s="627"/>
      <c r="Q13" s="627"/>
      <c r="R13" s="627"/>
      <c r="S13" s="627"/>
      <c r="T13" s="627"/>
      <c r="U13" s="627"/>
      <c r="V13" s="627"/>
      <c r="W13" s="627"/>
      <c r="X13" s="627"/>
      <c r="Y13" s="627"/>
      <c r="Z13" s="627"/>
      <c r="AA13" s="640"/>
      <c r="AB13" s="627"/>
      <c r="AC13" s="627"/>
      <c r="AD13" s="627"/>
      <c r="AE13" s="627"/>
      <c r="AF13" s="627"/>
      <c r="AG13" s="628"/>
      <c r="AJ13" s="211"/>
    </row>
    <row r="14" spans="1:40" ht="13.5" customHeight="1">
      <c r="B14" s="586"/>
      <c r="C14" s="522"/>
      <c r="D14" s="522"/>
      <c r="E14" s="522"/>
      <c r="F14" s="522"/>
      <c r="G14" s="522"/>
      <c r="H14" s="522"/>
      <c r="I14" s="522"/>
      <c r="J14" s="654"/>
      <c r="K14" s="591"/>
      <c r="L14" s="591"/>
      <c r="M14" s="627"/>
      <c r="N14" s="627"/>
      <c r="O14" s="627"/>
      <c r="P14" s="627"/>
      <c r="Q14" s="627"/>
      <c r="R14" s="627"/>
      <c r="S14" s="627"/>
      <c r="T14" s="627"/>
      <c r="U14" s="627"/>
      <c r="V14" s="627"/>
      <c r="W14" s="627"/>
      <c r="X14" s="627"/>
      <c r="Y14" s="627"/>
      <c r="Z14" s="627"/>
      <c r="AA14" s="640"/>
      <c r="AB14" s="627"/>
      <c r="AC14" s="627"/>
      <c r="AD14" s="627"/>
      <c r="AE14" s="627"/>
      <c r="AF14" s="627"/>
      <c r="AG14" s="628"/>
      <c r="AH14" s="2"/>
      <c r="AI14" s="2"/>
      <c r="AJ14" s="211"/>
      <c r="AN14" s="2"/>
    </row>
    <row r="15" spans="1:40" ht="13.5" customHeight="1">
      <c r="B15" s="586"/>
      <c r="C15" s="522"/>
      <c r="D15" s="522"/>
      <c r="E15" s="522"/>
      <c r="F15" s="522"/>
      <c r="G15" s="522"/>
      <c r="H15" s="522"/>
      <c r="I15" s="522"/>
      <c r="J15" s="654"/>
      <c r="K15" s="591"/>
      <c r="L15" s="591"/>
      <c r="M15" s="627"/>
      <c r="N15" s="627"/>
      <c r="O15" s="627"/>
      <c r="P15" s="627"/>
      <c r="Q15" s="627"/>
      <c r="R15" s="627"/>
      <c r="S15" s="627"/>
      <c r="T15" s="627"/>
      <c r="U15" s="627"/>
      <c r="V15" s="627"/>
      <c r="W15" s="627"/>
      <c r="X15" s="627"/>
      <c r="Y15" s="627"/>
      <c r="Z15" s="627"/>
      <c r="AA15" s="640"/>
      <c r="AB15" s="627"/>
      <c r="AC15" s="627"/>
      <c r="AD15" s="627"/>
      <c r="AE15" s="627"/>
      <c r="AF15" s="627"/>
      <c r="AG15" s="628"/>
      <c r="AH15" s="2"/>
      <c r="AI15" s="2"/>
      <c r="AJ15" s="211"/>
      <c r="AN15" s="2"/>
    </row>
    <row r="16" spans="1:40" ht="13.5" customHeight="1">
      <c r="B16" s="644" t="s">
        <v>198</v>
      </c>
      <c r="C16" s="645"/>
      <c r="D16" s="645"/>
      <c r="E16" s="645"/>
      <c r="F16" s="645"/>
      <c r="G16" s="645"/>
      <c r="H16" s="645"/>
      <c r="I16" s="646"/>
      <c r="J16" s="654">
        <v>175</v>
      </c>
      <c r="K16" s="591"/>
      <c r="L16" s="591"/>
      <c r="M16" s="627">
        <v>111</v>
      </c>
      <c r="N16" s="627"/>
      <c r="O16" s="627"/>
      <c r="P16" s="627">
        <v>762</v>
      </c>
      <c r="Q16" s="627"/>
      <c r="R16" s="627"/>
      <c r="S16" s="627">
        <v>265</v>
      </c>
      <c r="T16" s="627"/>
      <c r="U16" s="627"/>
      <c r="V16" s="627">
        <v>719</v>
      </c>
      <c r="W16" s="627"/>
      <c r="X16" s="627"/>
      <c r="Y16" s="627">
        <v>23</v>
      </c>
      <c r="Z16" s="627"/>
      <c r="AA16" s="640"/>
      <c r="AB16" s="627">
        <v>612</v>
      </c>
      <c r="AC16" s="627"/>
      <c r="AD16" s="627"/>
      <c r="AE16" s="627">
        <v>108</v>
      </c>
      <c r="AF16" s="627"/>
      <c r="AG16" s="628"/>
      <c r="AH16" s="2"/>
      <c r="AI16" s="2"/>
      <c r="AJ16" s="211"/>
      <c r="AN16" s="2"/>
    </row>
    <row r="17" spans="2:36" ht="13.5" customHeight="1">
      <c r="B17" s="647"/>
      <c r="C17" s="648"/>
      <c r="D17" s="648"/>
      <c r="E17" s="648"/>
      <c r="F17" s="648"/>
      <c r="G17" s="648"/>
      <c r="H17" s="648"/>
      <c r="I17" s="649"/>
      <c r="J17" s="654"/>
      <c r="K17" s="591"/>
      <c r="L17" s="591"/>
      <c r="M17" s="627"/>
      <c r="N17" s="627"/>
      <c r="O17" s="627"/>
      <c r="P17" s="627"/>
      <c r="Q17" s="627"/>
      <c r="R17" s="627"/>
      <c r="S17" s="627"/>
      <c r="T17" s="627"/>
      <c r="U17" s="627"/>
      <c r="V17" s="627"/>
      <c r="W17" s="627"/>
      <c r="X17" s="627"/>
      <c r="Y17" s="627"/>
      <c r="Z17" s="627"/>
      <c r="AA17" s="640"/>
      <c r="AB17" s="627"/>
      <c r="AC17" s="627"/>
      <c r="AD17" s="627"/>
      <c r="AE17" s="627"/>
      <c r="AF17" s="627"/>
      <c r="AG17" s="628"/>
      <c r="AJ17" s="211"/>
    </row>
    <row r="18" spans="2:36" ht="13.5" customHeight="1">
      <c r="B18" s="647"/>
      <c r="C18" s="648"/>
      <c r="D18" s="648"/>
      <c r="E18" s="648"/>
      <c r="F18" s="648"/>
      <c r="G18" s="648"/>
      <c r="H18" s="648"/>
      <c r="I18" s="649"/>
      <c r="J18" s="654"/>
      <c r="K18" s="591"/>
      <c r="L18" s="591"/>
      <c r="M18" s="627"/>
      <c r="N18" s="627"/>
      <c r="O18" s="627"/>
      <c r="P18" s="627"/>
      <c r="Q18" s="627"/>
      <c r="R18" s="627"/>
      <c r="S18" s="627"/>
      <c r="T18" s="627"/>
      <c r="U18" s="627"/>
      <c r="V18" s="627"/>
      <c r="W18" s="627"/>
      <c r="X18" s="627"/>
      <c r="Y18" s="627"/>
      <c r="Z18" s="627"/>
      <c r="AA18" s="640"/>
      <c r="AB18" s="627"/>
      <c r="AC18" s="627"/>
      <c r="AD18" s="627"/>
      <c r="AE18" s="627"/>
      <c r="AF18" s="627"/>
      <c r="AG18" s="628"/>
      <c r="AJ18" s="211"/>
    </row>
    <row r="19" spans="2:36" ht="13.5" customHeight="1">
      <c r="B19" s="650"/>
      <c r="C19" s="651"/>
      <c r="D19" s="651"/>
      <c r="E19" s="651"/>
      <c r="F19" s="651"/>
      <c r="G19" s="651"/>
      <c r="H19" s="651"/>
      <c r="I19" s="652"/>
      <c r="J19" s="654"/>
      <c r="K19" s="591"/>
      <c r="L19" s="591"/>
      <c r="M19" s="627"/>
      <c r="N19" s="627"/>
      <c r="O19" s="627"/>
      <c r="P19" s="627"/>
      <c r="Q19" s="627"/>
      <c r="R19" s="627"/>
      <c r="S19" s="627"/>
      <c r="T19" s="627"/>
      <c r="U19" s="627"/>
      <c r="V19" s="627"/>
      <c r="W19" s="627"/>
      <c r="X19" s="627"/>
      <c r="Y19" s="627"/>
      <c r="Z19" s="627"/>
      <c r="AA19" s="640"/>
      <c r="AB19" s="627"/>
      <c r="AC19" s="627"/>
      <c r="AD19" s="627"/>
      <c r="AE19" s="627"/>
      <c r="AF19" s="627"/>
      <c r="AG19" s="628"/>
      <c r="AJ19" s="211"/>
    </row>
    <row r="20" spans="2:36" ht="13.5" customHeight="1">
      <c r="B20" s="661" t="s">
        <v>197</v>
      </c>
      <c r="C20" s="655" t="s">
        <v>196</v>
      </c>
      <c r="D20" s="584"/>
      <c r="E20" s="584"/>
      <c r="F20" s="584"/>
      <c r="G20" s="584"/>
      <c r="H20" s="584"/>
      <c r="I20" s="584"/>
      <c r="J20" s="654">
        <v>19</v>
      </c>
      <c r="K20" s="591"/>
      <c r="L20" s="591"/>
      <c r="M20" s="627">
        <v>71</v>
      </c>
      <c r="N20" s="627"/>
      <c r="O20" s="627"/>
      <c r="P20" s="627">
        <v>399</v>
      </c>
      <c r="Q20" s="627"/>
      <c r="R20" s="627"/>
      <c r="S20" s="627">
        <v>196</v>
      </c>
      <c r="T20" s="627"/>
      <c r="U20" s="627"/>
      <c r="V20" s="627">
        <v>573</v>
      </c>
      <c r="W20" s="627"/>
      <c r="X20" s="627"/>
      <c r="Y20" s="627">
        <v>26</v>
      </c>
      <c r="Z20" s="627"/>
      <c r="AA20" s="640"/>
      <c r="AB20" s="627">
        <v>244</v>
      </c>
      <c r="AC20" s="627"/>
      <c r="AD20" s="627"/>
      <c r="AE20" s="627">
        <v>26</v>
      </c>
      <c r="AF20" s="627"/>
      <c r="AG20" s="628"/>
      <c r="AJ20" s="211"/>
    </row>
    <row r="21" spans="2:36" ht="13.5" customHeight="1">
      <c r="B21" s="662"/>
      <c r="C21" s="656"/>
      <c r="D21" s="522"/>
      <c r="E21" s="522"/>
      <c r="F21" s="522"/>
      <c r="G21" s="522"/>
      <c r="H21" s="522"/>
      <c r="I21" s="522"/>
      <c r="J21" s="654"/>
      <c r="K21" s="591"/>
      <c r="L21" s="591"/>
      <c r="M21" s="627"/>
      <c r="N21" s="627"/>
      <c r="O21" s="627"/>
      <c r="P21" s="627"/>
      <c r="Q21" s="627"/>
      <c r="R21" s="627"/>
      <c r="S21" s="627"/>
      <c r="T21" s="627"/>
      <c r="U21" s="627"/>
      <c r="V21" s="627"/>
      <c r="W21" s="627"/>
      <c r="X21" s="627"/>
      <c r="Y21" s="627"/>
      <c r="Z21" s="627"/>
      <c r="AA21" s="640"/>
      <c r="AB21" s="627"/>
      <c r="AC21" s="627"/>
      <c r="AD21" s="627"/>
      <c r="AE21" s="627"/>
      <c r="AF21" s="627"/>
      <c r="AG21" s="628"/>
      <c r="AJ21" s="211"/>
    </row>
    <row r="22" spans="2:36" ht="13.5" customHeight="1">
      <c r="B22" s="662"/>
      <c r="C22" s="656"/>
      <c r="D22" s="522"/>
      <c r="E22" s="522"/>
      <c r="F22" s="522"/>
      <c r="G22" s="522"/>
      <c r="H22" s="522"/>
      <c r="I22" s="522"/>
      <c r="J22" s="654"/>
      <c r="K22" s="591"/>
      <c r="L22" s="591"/>
      <c r="M22" s="627"/>
      <c r="N22" s="627"/>
      <c r="O22" s="627"/>
      <c r="P22" s="627"/>
      <c r="Q22" s="627"/>
      <c r="R22" s="627"/>
      <c r="S22" s="627"/>
      <c r="T22" s="627"/>
      <c r="U22" s="627"/>
      <c r="V22" s="627"/>
      <c r="W22" s="627"/>
      <c r="X22" s="627"/>
      <c r="Y22" s="627"/>
      <c r="Z22" s="627"/>
      <c r="AA22" s="640"/>
      <c r="AB22" s="627"/>
      <c r="AC22" s="627"/>
      <c r="AD22" s="627"/>
      <c r="AE22" s="627"/>
      <c r="AF22" s="627"/>
      <c r="AG22" s="628"/>
      <c r="AJ22" s="211"/>
    </row>
    <row r="23" spans="2:36" ht="13.5" customHeight="1">
      <c r="B23" s="662"/>
      <c r="C23" s="657"/>
      <c r="D23" s="523"/>
      <c r="E23" s="523"/>
      <c r="F23" s="523"/>
      <c r="G23" s="523"/>
      <c r="H23" s="523"/>
      <c r="I23" s="523"/>
      <c r="J23" s="654"/>
      <c r="K23" s="591"/>
      <c r="L23" s="591"/>
      <c r="M23" s="627"/>
      <c r="N23" s="627"/>
      <c r="O23" s="627"/>
      <c r="P23" s="627"/>
      <c r="Q23" s="627"/>
      <c r="R23" s="627"/>
      <c r="S23" s="627"/>
      <c r="T23" s="627"/>
      <c r="U23" s="627"/>
      <c r="V23" s="627"/>
      <c r="W23" s="627"/>
      <c r="X23" s="627"/>
      <c r="Y23" s="627"/>
      <c r="Z23" s="627"/>
      <c r="AA23" s="640"/>
      <c r="AB23" s="627"/>
      <c r="AC23" s="627"/>
      <c r="AD23" s="627"/>
      <c r="AE23" s="627"/>
      <c r="AF23" s="627"/>
      <c r="AG23" s="628"/>
      <c r="AJ23" s="211"/>
    </row>
    <row r="24" spans="2:36" ht="13.5" customHeight="1">
      <c r="B24" s="662"/>
      <c r="C24" s="658" t="s">
        <v>195</v>
      </c>
      <c r="D24" s="645"/>
      <c r="E24" s="645"/>
      <c r="F24" s="645"/>
      <c r="G24" s="645"/>
      <c r="H24" s="645"/>
      <c r="I24" s="646"/>
      <c r="J24" s="654">
        <v>13</v>
      </c>
      <c r="K24" s="591"/>
      <c r="L24" s="591"/>
      <c r="M24" s="627">
        <v>12</v>
      </c>
      <c r="N24" s="627"/>
      <c r="O24" s="627"/>
      <c r="P24" s="627">
        <v>33</v>
      </c>
      <c r="Q24" s="627"/>
      <c r="R24" s="627"/>
      <c r="S24" s="627">
        <v>21</v>
      </c>
      <c r="T24" s="627"/>
      <c r="U24" s="627"/>
      <c r="V24" s="627">
        <v>96</v>
      </c>
      <c r="W24" s="627"/>
      <c r="X24" s="627"/>
      <c r="Y24" s="627">
        <v>2</v>
      </c>
      <c r="Z24" s="627"/>
      <c r="AA24" s="640"/>
      <c r="AB24" s="627">
        <v>38</v>
      </c>
      <c r="AC24" s="627"/>
      <c r="AD24" s="627"/>
      <c r="AE24" s="627">
        <v>5</v>
      </c>
      <c r="AF24" s="627"/>
      <c r="AG24" s="628"/>
      <c r="AJ24" s="211"/>
    </row>
    <row r="25" spans="2:36" ht="13.5" customHeight="1">
      <c r="B25" s="662"/>
      <c r="C25" s="659"/>
      <c r="D25" s="648"/>
      <c r="E25" s="648"/>
      <c r="F25" s="648"/>
      <c r="G25" s="648"/>
      <c r="H25" s="648"/>
      <c r="I25" s="649"/>
      <c r="J25" s="654"/>
      <c r="K25" s="591"/>
      <c r="L25" s="591"/>
      <c r="M25" s="627"/>
      <c r="N25" s="627"/>
      <c r="O25" s="627"/>
      <c r="P25" s="627"/>
      <c r="Q25" s="627"/>
      <c r="R25" s="627"/>
      <c r="S25" s="627"/>
      <c r="T25" s="627"/>
      <c r="U25" s="627"/>
      <c r="V25" s="627"/>
      <c r="W25" s="627"/>
      <c r="X25" s="627"/>
      <c r="Y25" s="627"/>
      <c r="Z25" s="627"/>
      <c r="AA25" s="640"/>
      <c r="AB25" s="627"/>
      <c r="AC25" s="627"/>
      <c r="AD25" s="627"/>
      <c r="AE25" s="627"/>
      <c r="AF25" s="627"/>
      <c r="AG25" s="628"/>
      <c r="AJ25" s="211"/>
    </row>
    <row r="26" spans="2:36" ht="13.5" customHeight="1">
      <c r="B26" s="662"/>
      <c r="C26" s="659"/>
      <c r="D26" s="648"/>
      <c r="E26" s="648"/>
      <c r="F26" s="648"/>
      <c r="G26" s="648"/>
      <c r="H26" s="648"/>
      <c r="I26" s="649"/>
      <c r="J26" s="654"/>
      <c r="K26" s="591"/>
      <c r="L26" s="591"/>
      <c r="M26" s="627"/>
      <c r="N26" s="627"/>
      <c r="O26" s="627"/>
      <c r="P26" s="627"/>
      <c r="Q26" s="627"/>
      <c r="R26" s="627"/>
      <c r="S26" s="627"/>
      <c r="T26" s="627"/>
      <c r="U26" s="627"/>
      <c r="V26" s="627"/>
      <c r="W26" s="627"/>
      <c r="X26" s="627"/>
      <c r="Y26" s="627"/>
      <c r="Z26" s="627"/>
      <c r="AA26" s="640"/>
      <c r="AB26" s="627"/>
      <c r="AC26" s="627"/>
      <c r="AD26" s="627"/>
      <c r="AE26" s="627"/>
      <c r="AF26" s="627"/>
      <c r="AG26" s="628"/>
      <c r="AJ26" s="211"/>
    </row>
    <row r="27" spans="2:36" ht="13.5" customHeight="1">
      <c r="B27" s="662"/>
      <c r="C27" s="660"/>
      <c r="D27" s="651"/>
      <c r="E27" s="651"/>
      <c r="F27" s="651"/>
      <c r="G27" s="651"/>
      <c r="H27" s="651"/>
      <c r="I27" s="652"/>
      <c r="J27" s="654"/>
      <c r="K27" s="591"/>
      <c r="L27" s="591"/>
      <c r="M27" s="627"/>
      <c r="N27" s="627"/>
      <c r="O27" s="627"/>
      <c r="P27" s="627"/>
      <c r="Q27" s="627"/>
      <c r="R27" s="627"/>
      <c r="S27" s="627"/>
      <c r="T27" s="627"/>
      <c r="U27" s="627"/>
      <c r="V27" s="627"/>
      <c r="W27" s="627"/>
      <c r="X27" s="627"/>
      <c r="Y27" s="627"/>
      <c r="Z27" s="627"/>
      <c r="AA27" s="640"/>
      <c r="AB27" s="627"/>
      <c r="AC27" s="627"/>
      <c r="AD27" s="627"/>
      <c r="AE27" s="627"/>
      <c r="AF27" s="627"/>
      <c r="AG27" s="628"/>
      <c r="AJ27" s="211"/>
    </row>
    <row r="28" spans="2:36" ht="13.5" customHeight="1">
      <c r="B28" s="662"/>
      <c r="C28" s="655" t="s">
        <v>194</v>
      </c>
      <c r="D28" s="584"/>
      <c r="E28" s="584"/>
      <c r="F28" s="584"/>
      <c r="G28" s="584"/>
      <c r="H28" s="584"/>
      <c r="I28" s="584"/>
      <c r="J28" s="654">
        <v>22</v>
      </c>
      <c r="K28" s="591"/>
      <c r="L28" s="591"/>
      <c r="M28" s="627">
        <v>15</v>
      </c>
      <c r="N28" s="627"/>
      <c r="O28" s="627"/>
      <c r="P28" s="627">
        <v>17</v>
      </c>
      <c r="Q28" s="627"/>
      <c r="R28" s="627"/>
      <c r="S28" s="627">
        <v>47</v>
      </c>
      <c r="T28" s="627"/>
      <c r="U28" s="627"/>
      <c r="V28" s="627">
        <v>48</v>
      </c>
      <c r="W28" s="627"/>
      <c r="X28" s="627"/>
      <c r="Y28" s="553" t="s">
        <v>459</v>
      </c>
      <c r="Z28" s="627"/>
      <c r="AA28" s="640"/>
      <c r="AB28" s="627">
        <v>30</v>
      </c>
      <c r="AC28" s="627"/>
      <c r="AD28" s="627"/>
      <c r="AE28" s="627">
        <v>28</v>
      </c>
      <c r="AF28" s="627"/>
      <c r="AG28" s="628"/>
      <c r="AJ28" s="211"/>
    </row>
    <row r="29" spans="2:36" ht="13.5" customHeight="1">
      <c r="B29" s="662"/>
      <c r="C29" s="656"/>
      <c r="D29" s="522"/>
      <c r="E29" s="522"/>
      <c r="F29" s="522"/>
      <c r="G29" s="522"/>
      <c r="H29" s="522"/>
      <c r="I29" s="522"/>
      <c r="J29" s="654"/>
      <c r="K29" s="591"/>
      <c r="L29" s="591"/>
      <c r="M29" s="627"/>
      <c r="N29" s="627"/>
      <c r="O29" s="627"/>
      <c r="P29" s="627"/>
      <c r="Q29" s="627"/>
      <c r="R29" s="627"/>
      <c r="S29" s="627"/>
      <c r="T29" s="627"/>
      <c r="U29" s="627"/>
      <c r="V29" s="627"/>
      <c r="W29" s="627"/>
      <c r="X29" s="627"/>
      <c r="Y29" s="627"/>
      <c r="Z29" s="627"/>
      <c r="AA29" s="640"/>
      <c r="AB29" s="627"/>
      <c r="AC29" s="627"/>
      <c r="AD29" s="627"/>
      <c r="AE29" s="627"/>
      <c r="AF29" s="627"/>
      <c r="AG29" s="628"/>
      <c r="AJ29" s="211"/>
    </row>
    <row r="30" spans="2:36" ht="13.5" customHeight="1">
      <c r="B30" s="662"/>
      <c r="C30" s="656"/>
      <c r="D30" s="522"/>
      <c r="E30" s="522"/>
      <c r="F30" s="522"/>
      <c r="G30" s="522"/>
      <c r="H30" s="522"/>
      <c r="I30" s="522"/>
      <c r="J30" s="654"/>
      <c r="K30" s="591"/>
      <c r="L30" s="591"/>
      <c r="M30" s="627"/>
      <c r="N30" s="627"/>
      <c r="O30" s="627"/>
      <c r="P30" s="627"/>
      <c r="Q30" s="627"/>
      <c r="R30" s="627"/>
      <c r="S30" s="627"/>
      <c r="T30" s="627"/>
      <c r="U30" s="627"/>
      <c r="V30" s="627"/>
      <c r="W30" s="627"/>
      <c r="X30" s="627"/>
      <c r="Y30" s="627"/>
      <c r="Z30" s="627"/>
      <c r="AA30" s="640"/>
      <c r="AB30" s="627"/>
      <c r="AC30" s="627"/>
      <c r="AD30" s="627"/>
      <c r="AE30" s="627"/>
      <c r="AF30" s="627"/>
      <c r="AG30" s="628"/>
      <c r="AJ30" s="211"/>
    </row>
    <row r="31" spans="2:36" ht="13.5" customHeight="1">
      <c r="B31" s="662"/>
      <c r="C31" s="657"/>
      <c r="D31" s="523"/>
      <c r="E31" s="523"/>
      <c r="F31" s="523"/>
      <c r="G31" s="523"/>
      <c r="H31" s="523"/>
      <c r="I31" s="523"/>
      <c r="J31" s="654"/>
      <c r="K31" s="591"/>
      <c r="L31" s="591"/>
      <c r="M31" s="627"/>
      <c r="N31" s="627"/>
      <c r="O31" s="627"/>
      <c r="P31" s="627"/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40"/>
      <c r="AB31" s="627"/>
      <c r="AC31" s="627"/>
      <c r="AD31" s="627"/>
      <c r="AE31" s="627"/>
      <c r="AF31" s="627"/>
      <c r="AG31" s="628"/>
      <c r="AJ31" s="211"/>
    </row>
    <row r="32" spans="2:36" ht="13.5" customHeight="1">
      <c r="B32" s="662"/>
      <c r="C32" s="655" t="s">
        <v>193</v>
      </c>
      <c r="D32" s="584"/>
      <c r="E32" s="584"/>
      <c r="F32" s="584"/>
      <c r="G32" s="584"/>
      <c r="H32" s="584"/>
      <c r="I32" s="584"/>
      <c r="J32" s="654">
        <v>19</v>
      </c>
      <c r="K32" s="591"/>
      <c r="L32" s="591"/>
      <c r="M32" s="627">
        <v>23</v>
      </c>
      <c r="N32" s="627"/>
      <c r="O32" s="627"/>
      <c r="P32" s="627">
        <v>161</v>
      </c>
      <c r="Q32" s="627"/>
      <c r="R32" s="627"/>
      <c r="S32" s="627">
        <v>18</v>
      </c>
      <c r="T32" s="627"/>
      <c r="U32" s="627"/>
      <c r="V32" s="627">
        <v>52</v>
      </c>
      <c r="W32" s="627"/>
      <c r="X32" s="627"/>
      <c r="Y32" s="627">
        <v>3</v>
      </c>
      <c r="Z32" s="627"/>
      <c r="AA32" s="640"/>
      <c r="AB32" s="627">
        <v>30</v>
      </c>
      <c r="AC32" s="627"/>
      <c r="AD32" s="627"/>
      <c r="AE32" s="627">
        <v>14</v>
      </c>
      <c r="AF32" s="627"/>
      <c r="AG32" s="628"/>
      <c r="AJ32" s="211"/>
    </row>
    <row r="33" spans="2:36" ht="13.5" customHeight="1">
      <c r="B33" s="662"/>
      <c r="C33" s="656"/>
      <c r="D33" s="522"/>
      <c r="E33" s="522"/>
      <c r="F33" s="522"/>
      <c r="G33" s="522"/>
      <c r="H33" s="522"/>
      <c r="I33" s="522"/>
      <c r="J33" s="654"/>
      <c r="K33" s="591"/>
      <c r="L33" s="591"/>
      <c r="M33" s="627"/>
      <c r="N33" s="627"/>
      <c r="O33" s="627"/>
      <c r="P33" s="627"/>
      <c r="Q33" s="627"/>
      <c r="R33" s="627"/>
      <c r="S33" s="627"/>
      <c r="T33" s="627"/>
      <c r="U33" s="627"/>
      <c r="V33" s="627"/>
      <c r="W33" s="627"/>
      <c r="X33" s="627"/>
      <c r="Y33" s="627"/>
      <c r="Z33" s="627"/>
      <c r="AA33" s="640"/>
      <c r="AB33" s="627"/>
      <c r="AC33" s="627"/>
      <c r="AD33" s="627"/>
      <c r="AE33" s="627"/>
      <c r="AF33" s="627"/>
      <c r="AG33" s="628"/>
      <c r="AJ33" s="211"/>
    </row>
    <row r="34" spans="2:36" ht="13.5" customHeight="1">
      <c r="B34" s="662"/>
      <c r="C34" s="656"/>
      <c r="D34" s="522"/>
      <c r="E34" s="522"/>
      <c r="F34" s="522"/>
      <c r="G34" s="522"/>
      <c r="H34" s="522"/>
      <c r="I34" s="522"/>
      <c r="J34" s="654"/>
      <c r="K34" s="591"/>
      <c r="L34" s="591"/>
      <c r="M34" s="627"/>
      <c r="N34" s="627"/>
      <c r="O34" s="627"/>
      <c r="P34" s="627"/>
      <c r="Q34" s="627"/>
      <c r="R34" s="627"/>
      <c r="S34" s="627"/>
      <c r="T34" s="627"/>
      <c r="U34" s="627"/>
      <c r="V34" s="627"/>
      <c r="W34" s="627"/>
      <c r="X34" s="627"/>
      <c r="Y34" s="627"/>
      <c r="Z34" s="627"/>
      <c r="AA34" s="640"/>
      <c r="AB34" s="627"/>
      <c r="AC34" s="627"/>
      <c r="AD34" s="627"/>
      <c r="AE34" s="627"/>
      <c r="AF34" s="627"/>
      <c r="AG34" s="628"/>
      <c r="AJ34" s="211"/>
    </row>
    <row r="35" spans="2:36" ht="13.5" customHeight="1">
      <c r="B35" s="662"/>
      <c r="C35" s="657"/>
      <c r="D35" s="523"/>
      <c r="E35" s="523"/>
      <c r="F35" s="523"/>
      <c r="G35" s="523"/>
      <c r="H35" s="523"/>
      <c r="I35" s="523"/>
      <c r="J35" s="654"/>
      <c r="K35" s="591"/>
      <c r="L35" s="591"/>
      <c r="M35" s="627"/>
      <c r="N35" s="627"/>
      <c r="O35" s="627"/>
      <c r="P35" s="627"/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40"/>
      <c r="AB35" s="627"/>
      <c r="AC35" s="627"/>
      <c r="AD35" s="627"/>
      <c r="AE35" s="627"/>
      <c r="AF35" s="627"/>
      <c r="AG35" s="628"/>
      <c r="AJ35" s="211"/>
    </row>
    <row r="36" spans="2:36" ht="13.5" customHeight="1">
      <c r="B36" s="662"/>
      <c r="C36" s="658" t="s">
        <v>192</v>
      </c>
      <c r="D36" s="645"/>
      <c r="E36" s="645"/>
      <c r="F36" s="645"/>
      <c r="G36" s="645"/>
      <c r="H36" s="645"/>
      <c r="I36" s="645"/>
      <c r="J36" s="654">
        <v>23</v>
      </c>
      <c r="K36" s="591"/>
      <c r="L36" s="591"/>
      <c r="M36" s="627">
        <v>3</v>
      </c>
      <c r="N36" s="627"/>
      <c r="O36" s="627"/>
      <c r="P36" s="627">
        <v>399</v>
      </c>
      <c r="Q36" s="627"/>
      <c r="R36" s="627"/>
      <c r="S36" s="627">
        <v>6</v>
      </c>
      <c r="T36" s="627"/>
      <c r="U36" s="627"/>
      <c r="V36" s="627">
        <v>14</v>
      </c>
      <c r="W36" s="627"/>
      <c r="X36" s="627"/>
      <c r="Y36" s="553" t="s">
        <v>96</v>
      </c>
      <c r="Z36" s="627"/>
      <c r="AA36" s="640"/>
      <c r="AB36" s="627">
        <v>378</v>
      </c>
      <c r="AC36" s="627"/>
      <c r="AD36" s="627"/>
      <c r="AE36" s="627">
        <v>51</v>
      </c>
      <c r="AF36" s="627"/>
      <c r="AG36" s="628"/>
      <c r="AJ36" s="211"/>
    </row>
    <row r="37" spans="2:36" ht="13.5" customHeight="1">
      <c r="B37" s="662"/>
      <c r="C37" s="659"/>
      <c r="D37" s="648"/>
      <c r="E37" s="648"/>
      <c r="F37" s="648"/>
      <c r="G37" s="648"/>
      <c r="H37" s="648"/>
      <c r="I37" s="648"/>
      <c r="J37" s="654"/>
      <c r="K37" s="591"/>
      <c r="L37" s="591"/>
      <c r="M37" s="627"/>
      <c r="N37" s="627"/>
      <c r="O37" s="627"/>
      <c r="P37" s="627"/>
      <c r="Q37" s="627"/>
      <c r="R37" s="627"/>
      <c r="S37" s="627"/>
      <c r="T37" s="627"/>
      <c r="U37" s="627"/>
      <c r="V37" s="627"/>
      <c r="W37" s="627"/>
      <c r="X37" s="627"/>
      <c r="Y37" s="627"/>
      <c r="Z37" s="627"/>
      <c r="AA37" s="640"/>
      <c r="AB37" s="627"/>
      <c r="AC37" s="627"/>
      <c r="AD37" s="627"/>
      <c r="AE37" s="627"/>
      <c r="AF37" s="627"/>
      <c r="AG37" s="628"/>
      <c r="AJ37" s="211"/>
    </row>
    <row r="38" spans="2:36" ht="13.5" customHeight="1">
      <c r="B38" s="662"/>
      <c r="C38" s="659"/>
      <c r="D38" s="648"/>
      <c r="E38" s="648"/>
      <c r="F38" s="648"/>
      <c r="G38" s="648"/>
      <c r="H38" s="648"/>
      <c r="I38" s="648"/>
      <c r="J38" s="654"/>
      <c r="K38" s="591"/>
      <c r="L38" s="591"/>
      <c r="M38" s="627"/>
      <c r="N38" s="627"/>
      <c r="O38" s="627"/>
      <c r="P38" s="627"/>
      <c r="Q38" s="627"/>
      <c r="R38" s="627"/>
      <c r="S38" s="627"/>
      <c r="T38" s="627"/>
      <c r="U38" s="627"/>
      <c r="V38" s="627"/>
      <c r="W38" s="627"/>
      <c r="X38" s="627"/>
      <c r="Y38" s="627"/>
      <c r="Z38" s="627"/>
      <c r="AA38" s="640"/>
      <c r="AB38" s="627"/>
      <c r="AC38" s="627"/>
      <c r="AD38" s="627"/>
      <c r="AE38" s="627"/>
      <c r="AF38" s="627"/>
      <c r="AG38" s="628"/>
      <c r="AJ38" s="211"/>
    </row>
    <row r="39" spans="2:36" ht="13.5" customHeight="1">
      <c r="B39" s="662"/>
      <c r="C39" s="660"/>
      <c r="D39" s="651"/>
      <c r="E39" s="651"/>
      <c r="F39" s="651"/>
      <c r="G39" s="651"/>
      <c r="H39" s="651"/>
      <c r="I39" s="651"/>
      <c r="J39" s="654"/>
      <c r="K39" s="591"/>
      <c r="L39" s="591"/>
      <c r="M39" s="627"/>
      <c r="N39" s="627"/>
      <c r="O39" s="627"/>
      <c r="P39" s="627"/>
      <c r="Q39" s="627"/>
      <c r="R39" s="627"/>
      <c r="S39" s="627"/>
      <c r="T39" s="627"/>
      <c r="U39" s="627"/>
      <c r="V39" s="627"/>
      <c r="W39" s="627"/>
      <c r="X39" s="627"/>
      <c r="Y39" s="627"/>
      <c r="Z39" s="627"/>
      <c r="AA39" s="640"/>
      <c r="AB39" s="627"/>
      <c r="AC39" s="627"/>
      <c r="AD39" s="627"/>
      <c r="AE39" s="627"/>
      <c r="AF39" s="627"/>
      <c r="AG39" s="628"/>
      <c r="AJ39" s="211"/>
    </row>
    <row r="40" spans="2:36" ht="13.5" customHeight="1">
      <c r="B40" s="662"/>
      <c r="C40" s="658" t="s">
        <v>191</v>
      </c>
      <c r="D40" s="645"/>
      <c r="E40" s="645"/>
      <c r="F40" s="645"/>
      <c r="G40" s="645"/>
      <c r="H40" s="645"/>
      <c r="I40" s="646"/>
      <c r="J40" s="654">
        <v>24</v>
      </c>
      <c r="K40" s="591"/>
      <c r="L40" s="591"/>
      <c r="M40" s="627">
        <v>14</v>
      </c>
      <c r="N40" s="627"/>
      <c r="O40" s="627"/>
      <c r="P40" s="627">
        <v>30</v>
      </c>
      <c r="Q40" s="627"/>
      <c r="R40" s="627"/>
      <c r="S40" s="627">
        <v>15</v>
      </c>
      <c r="T40" s="627"/>
      <c r="U40" s="627"/>
      <c r="V40" s="627">
        <v>79</v>
      </c>
      <c r="W40" s="627"/>
      <c r="X40" s="627"/>
      <c r="Y40" s="627">
        <v>1</v>
      </c>
      <c r="Z40" s="627"/>
      <c r="AA40" s="640"/>
      <c r="AB40" s="627">
        <v>28</v>
      </c>
      <c r="AC40" s="627"/>
      <c r="AD40" s="627"/>
      <c r="AE40" s="627">
        <v>11</v>
      </c>
      <c r="AF40" s="627"/>
      <c r="AG40" s="628"/>
      <c r="AJ40" s="211"/>
    </row>
    <row r="41" spans="2:36" ht="13.5" customHeight="1">
      <c r="B41" s="662"/>
      <c r="C41" s="659"/>
      <c r="D41" s="648"/>
      <c r="E41" s="648"/>
      <c r="F41" s="648"/>
      <c r="G41" s="648"/>
      <c r="H41" s="648"/>
      <c r="I41" s="649"/>
      <c r="J41" s="654"/>
      <c r="K41" s="591"/>
      <c r="L41" s="591"/>
      <c r="M41" s="627"/>
      <c r="N41" s="627"/>
      <c r="O41" s="627"/>
      <c r="P41" s="627"/>
      <c r="Q41" s="627"/>
      <c r="R41" s="627"/>
      <c r="S41" s="627"/>
      <c r="T41" s="627"/>
      <c r="U41" s="627"/>
      <c r="V41" s="627"/>
      <c r="W41" s="627"/>
      <c r="X41" s="627"/>
      <c r="Y41" s="627"/>
      <c r="Z41" s="627"/>
      <c r="AA41" s="640"/>
      <c r="AB41" s="627"/>
      <c r="AC41" s="627"/>
      <c r="AD41" s="627"/>
      <c r="AE41" s="627"/>
      <c r="AF41" s="627"/>
      <c r="AG41" s="628"/>
      <c r="AJ41" s="211"/>
    </row>
    <row r="42" spans="2:36" ht="13.5" customHeight="1">
      <c r="B42" s="662"/>
      <c r="C42" s="659"/>
      <c r="D42" s="648"/>
      <c r="E42" s="648"/>
      <c r="F42" s="648"/>
      <c r="G42" s="648"/>
      <c r="H42" s="648"/>
      <c r="I42" s="649"/>
      <c r="J42" s="654"/>
      <c r="K42" s="591"/>
      <c r="L42" s="591"/>
      <c r="M42" s="627"/>
      <c r="N42" s="627"/>
      <c r="O42" s="627"/>
      <c r="P42" s="627"/>
      <c r="Q42" s="627"/>
      <c r="R42" s="627"/>
      <c r="S42" s="627"/>
      <c r="T42" s="627"/>
      <c r="U42" s="627"/>
      <c r="V42" s="627"/>
      <c r="W42" s="627"/>
      <c r="X42" s="627"/>
      <c r="Y42" s="627"/>
      <c r="Z42" s="627"/>
      <c r="AA42" s="640"/>
      <c r="AB42" s="627"/>
      <c r="AC42" s="627"/>
      <c r="AD42" s="627"/>
      <c r="AE42" s="627"/>
      <c r="AF42" s="627"/>
      <c r="AG42" s="628"/>
      <c r="AJ42" s="211"/>
    </row>
    <row r="43" spans="2:36" ht="13.5" customHeight="1">
      <c r="B43" s="662"/>
      <c r="C43" s="659"/>
      <c r="D43" s="648"/>
      <c r="E43" s="648"/>
      <c r="F43" s="648"/>
      <c r="G43" s="648"/>
      <c r="H43" s="648"/>
      <c r="I43" s="649"/>
      <c r="J43" s="654"/>
      <c r="K43" s="591"/>
      <c r="L43" s="591"/>
      <c r="M43" s="627"/>
      <c r="N43" s="627"/>
      <c r="O43" s="627"/>
      <c r="P43" s="627"/>
      <c r="Q43" s="627"/>
      <c r="R43" s="627"/>
      <c r="S43" s="627"/>
      <c r="T43" s="627"/>
      <c r="U43" s="627"/>
      <c r="V43" s="627"/>
      <c r="W43" s="627"/>
      <c r="X43" s="627"/>
      <c r="Y43" s="627"/>
      <c r="Z43" s="627"/>
      <c r="AA43" s="640"/>
      <c r="AB43" s="627"/>
      <c r="AC43" s="627"/>
      <c r="AD43" s="627"/>
      <c r="AE43" s="627"/>
      <c r="AF43" s="627"/>
      <c r="AG43" s="628"/>
      <c r="AJ43" s="211"/>
    </row>
    <row r="44" spans="2:36" ht="13.5" customHeight="1">
      <c r="B44" s="662"/>
      <c r="C44" s="125"/>
      <c r="D44" s="658" t="s">
        <v>190</v>
      </c>
      <c r="E44" s="645"/>
      <c r="F44" s="645"/>
      <c r="G44" s="645"/>
      <c r="H44" s="645"/>
      <c r="I44" s="646"/>
      <c r="J44" s="654">
        <v>4</v>
      </c>
      <c r="K44" s="591"/>
      <c r="L44" s="591"/>
      <c r="M44" s="627">
        <v>4</v>
      </c>
      <c r="N44" s="627"/>
      <c r="O44" s="627"/>
      <c r="P44" s="627">
        <v>2</v>
      </c>
      <c r="Q44" s="627"/>
      <c r="R44" s="627"/>
      <c r="S44" s="627">
        <v>2</v>
      </c>
      <c r="T44" s="627"/>
      <c r="U44" s="627"/>
      <c r="V44" s="627">
        <v>7</v>
      </c>
      <c r="W44" s="627"/>
      <c r="X44" s="627"/>
      <c r="Y44" s="553" t="s">
        <v>96</v>
      </c>
      <c r="Z44" s="627"/>
      <c r="AA44" s="640"/>
      <c r="AB44" s="627">
        <v>2</v>
      </c>
      <c r="AC44" s="627"/>
      <c r="AD44" s="627"/>
      <c r="AE44" s="553" t="s">
        <v>96</v>
      </c>
      <c r="AF44" s="627"/>
      <c r="AG44" s="628"/>
      <c r="AJ44" s="211"/>
    </row>
    <row r="45" spans="2:36" ht="13.5" customHeight="1">
      <c r="B45" s="662"/>
      <c r="C45" s="125"/>
      <c r="D45" s="659"/>
      <c r="E45" s="648"/>
      <c r="F45" s="648"/>
      <c r="G45" s="648"/>
      <c r="H45" s="648"/>
      <c r="I45" s="649"/>
      <c r="J45" s="654"/>
      <c r="K45" s="591"/>
      <c r="L45" s="591"/>
      <c r="M45" s="627"/>
      <c r="N45" s="627"/>
      <c r="O45" s="627"/>
      <c r="P45" s="627"/>
      <c r="Q45" s="627"/>
      <c r="R45" s="627"/>
      <c r="S45" s="627"/>
      <c r="T45" s="627"/>
      <c r="U45" s="627"/>
      <c r="V45" s="627"/>
      <c r="W45" s="627"/>
      <c r="X45" s="627"/>
      <c r="Y45" s="627"/>
      <c r="Z45" s="627"/>
      <c r="AA45" s="640"/>
      <c r="AB45" s="627"/>
      <c r="AC45" s="627"/>
      <c r="AD45" s="627"/>
      <c r="AE45" s="627"/>
      <c r="AF45" s="627"/>
      <c r="AG45" s="628"/>
      <c r="AJ45" s="211"/>
    </row>
    <row r="46" spans="2:36" ht="13.5" customHeight="1">
      <c r="B46" s="662"/>
      <c r="C46" s="125"/>
      <c r="D46" s="659"/>
      <c r="E46" s="648"/>
      <c r="F46" s="648"/>
      <c r="G46" s="648"/>
      <c r="H46" s="648"/>
      <c r="I46" s="649"/>
      <c r="J46" s="654"/>
      <c r="K46" s="591"/>
      <c r="L46" s="591"/>
      <c r="M46" s="627"/>
      <c r="N46" s="627"/>
      <c r="O46" s="627"/>
      <c r="P46" s="627"/>
      <c r="Q46" s="627"/>
      <c r="R46" s="627"/>
      <c r="S46" s="627"/>
      <c r="T46" s="627"/>
      <c r="U46" s="627"/>
      <c r="V46" s="627"/>
      <c r="W46" s="627"/>
      <c r="X46" s="627"/>
      <c r="Y46" s="627"/>
      <c r="Z46" s="627"/>
      <c r="AA46" s="640"/>
      <c r="AB46" s="627"/>
      <c r="AC46" s="627"/>
      <c r="AD46" s="627"/>
      <c r="AE46" s="627"/>
      <c r="AF46" s="627"/>
      <c r="AG46" s="628"/>
      <c r="AJ46" s="211"/>
    </row>
    <row r="47" spans="2:36" ht="13.5" customHeight="1">
      <c r="B47" s="662"/>
      <c r="C47" s="125"/>
      <c r="D47" s="660"/>
      <c r="E47" s="651"/>
      <c r="F47" s="651"/>
      <c r="G47" s="651"/>
      <c r="H47" s="651"/>
      <c r="I47" s="652"/>
      <c r="J47" s="654"/>
      <c r="K47" s="591"/>
      <c r="L47" s="591"/>
      <c r="M47" s="627"/>
      <c r="N47" s="627"/>
      <c r="O47" s="627"/>
      <c r="P47" s="627"/>
      <c r="Q47" s="627"/>
      <c r="R47" s="627"/>
      <c r="S47" s="627"/>
      <c r="T47" s="627"/>
      <c r="U47" s="627"/>
      <c r="V47" s="627"/>
      <c r="W47" s="627"/>
      <c r="X47" s="627"/>
      <c r="Y47" s="627"/>
      <c r="Z47" s="627"/>
      <c r="AA47" s="640"/>
      <c r="AB47" s="627"/>
      <c r="AC47" s="627"/>
      <c r="AD47" s="627"/>
      <c r="AE47" s="627"/>
      <c r="AF47" s="627"/>
      <c r="AG47" s="628"/>
      <c r="AJ47" s="211"/>
    </row>
    <row r="48" spans="2:36" ht="13.5" customHeight="1">
      <c r="B48" s="662"/>
      <c r="C48" s="655" t="s">
        <v>188</v>
      </c>
      <c r="D48" s="584"/>
      <c r="E48" s="584"/>
      <c r="F48" s="584"/>
      <c r="G48" s="584"/>
      <c r="H48" s="584"/>
      <c r="I48" s="585"/>
      <c r="J48" s="654">
        <v>3</v>
      </c>
      <c r="K48" s="591"/>
      <c r="L48" s="591"/>
      <c r="M48" s="627">
        <v>12</v>
      </c>
      <c r="N48" s="627"/>
      <c r="O48" s="627"/>
      <c r="P48" s="627">
        <v>10</v>
      </c>
      <c r="Q48" s="627"/>
      <c r="R48" s="627"/>
      <c r="S48" s="627">
        <v>14</v>
      </c>
      <c r="T48" s="627"/>
      <c r="U48" s="627"/>
      <c r="V48" s="627">
        <v>24</v>
      </c>
      <c r="W48" s="627"/>
      <c r="X48" s="627"/>
      <c r="Y48" s="627">
        <v>2</v>
      </c>
      <c r="Z48" s="627"/>
      <c r="AA48" s="640"/>
      <c r="AB48" s="627">
        <v>15</v>
      </c>
      <c r="AC48" s="627"/>
      <c r="AD48" s="627"/>
      <c r="AE48" s="627">
        <v>7</v>
      </c>
      <c r="AF48" s="627"/>
      <c r="AG48" s="628"/>
      <c r="AJ48" s="211"/>
    </row>
    <row r="49" spans="2:36" ht="13.5" customHeight="1">
      <c r="B49" s="662"/>
      <c r="C49" s="656"/>
      <c r="D49" s="522"/>
      <c r="E49" s="522"/>
      <c r="F49" s="522"/>
      <c r="G49" s="522"/>
      <c r="H49" s="522"/>
      <c r="I49" s="587"/>
      <c r="J49" s="654"/>
      <c r="K49" s="591"/>
      <c r="L49" s="591"/>
      <c r="M49" s="627"/>
      <c r="N49" s="627"/>
      <c r="O49" s="627"/>
      <c r="P49" s="627"/>
      <c r="Q49" s="627"/>
      <c r="R49" s="627"/>
      <c r="S49" s="627"/>
      <c r="T49" s="627"/>
      <c r="U49" s="627"/>
      <c r="V49" s="627"/>
      <c r="W49" s="627"/>
      <c r="X49" s="627"/>
      <c r="Y49" s="627"/>
      <c r="Z49" s="627"/>
      <c r="AA49" s="640"/>
      <c r="AB49" s="627"/>
      <c r="AC49" s="627"/>
      <c r="AD49" s="627"/>
      <c r="AE49" s="627"/>
      <c r="AF49" s="627"/>
      <c r="AG49" s="628"/>
      <c r="AJ49" s="211"/>
    </row>
    <row r="50" spans="2:36" ht="13.5" customHeight="1">
      <c r="B50" s="662"/>
      <c r="C50" s="656"/>
      <c r="D50" s="522"/>
      <c r="E50" s="522"/>
      <c r="F50" s="522"/>
      <c r="G50" s="522"/>
      <c r="H50" s="522"/>
      <c r="I50" s="587"/>
      <c r="J50" s="654"/>
      <c r="K50" s="591"/>
      <c r="L50" s="591"/>
      <c r="M50" s="627"/>
      <c r="N50" s="627"/>
      <c r="O50" s="627"/>
      <c r="P50" s="627"/>
      <c r="Q50" s="627"/>
      <c r="R50" s="627"/>
      <c r="S50" s="627"/>
      <c r="T50" s="627"/>
      <c r="U50" s="627"/>
      <c r="V50" s="627"/>
      <c r="W50" s="627"/>
      <c r="X50" s="627"/>
      <c r="Y50" s="627"/>
      <c r="Z50" s="627"/>
      <c r="AA50" s="640"/>
      <c r="AB50" s="627"/>
      <c r="AC50" s="627"/>
      <c r="AD50" s="627"/>
      <c r="AE50" s="627"/>
      <c r="AF50" s="627"/>
      <c r="AG50" s="628"/>
      <c r="AJ50" s="211"/>
    </row>
    <row r="51" spans="2:36" ht="13.5" customHeight="1">
      <c r="B51" s="663"/>
      <c r="C51" s="664"/>
      <c r="D51" s="514"/>
      <c r="E51" s="514"/>
      <c r="F51" s="514"/>
      <c r="G51" s="514"/>
      <c r="H51" s="514"/>
      <c r="I51" s="665"/>
      <c r="J51" s="579"/>
      <c r="K51" s="580"/>
      <c r="L51" s="580"/>
      <c r="M51" s="629"/>
      <c r="N51" s="629"/>
      <c r="O51" s="629"/>
      <c r="P51" s="629"/>
      <c r="Q51" s="629"/>
      <c r="R51" s="629"/>
      <c r="S51" s="629"/>
      <c r="T51" s="629"/>
      <c r="U51" s="629"/>
      <c r="V51" s="629"/>
      <c r="W51" s="629"/>
      <c r="X51" s="629"/>
      <c r="Y51" s="629"/>
      <c r="Z51" s="629"/>
      <c r="AA51" s="666"/>
      <c r="AB51" s="629"/>
      <c r="AC51" s="629"/>
      <c r="AD51" s="629"/>
      <c r="AE51" s="629"/>
      <c r="AF51" s="629"/>
      <c r="AG51" s="630"/>
      <c r="AJ51" s="211"/>
    </row>
    <row r="52" spans="2:36" ht="17.25" customHeight="1">
      <c r="B52" s="124"/>
      <c r="C52" s="2"/>
      <c r="D52" s="2"/>
      <c r="E52" s="2"/>
      <c r="F52" s="2"/>
      <c r="G52" s="2"/>
      <c r="H52" s="2"/>
      <c r="I52" s="2"/>
      <c r="J52" s="122"/>
      <c r="K52" s="122"/>
      <c r="L52" s="122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13"/>
      <c r="AG52" s="113" t="s">
        <v>460</v>
      </c>
    </row>
    <row r="53" spans="2:36" ht="13.5" customHeight="1">
      <c r="B53" s="123"/>
      <c r="C53" s="123"/>
      <c r="D53" s="123"/>
      <c r="E53" s="123"/>
      <c r="F53" s="123"/>
      <c r="G53" s="123"/>
      <c r="H53" s="123"/>
      <c r="I53" s="123"/>
      <c r="J53" s="122"/>
      <c r="K53" s="122"/>
      <c r="L53" s="122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</row>
    <row r="54" spans="2:36" ht="13.5" customHeight="1">
      <c r="B54" s="123"/>
      <c r="C54" s="123"/>
      <c r="D54" s="123"/>
      <c r="E54" s="123"/>
      <c r="F54" s="123"/>
      <c r="G54" s="123"/>
      <c r="H54" s="123"/>
      <c r="I54" s="123"/>
      <c r="J54" s="122"/>
      <c r="K54" s="122"/>
      <c r="L54" s="122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</row>
    <row r="55" spans="2:36" ht="13.5" customHeight="1">
      <c r="B55" s="123"/>
      <c r="C55" s="123"/>
      <c r="D55" s="123"/>
      <c r="E55" s="123"/>
      <c r="F55" s="123"/>
      <c r="G55" s="123"/>
      <c r="H55" s="123"/>
      <c r="I55" s="123"/>
      <c r="J55" s="122"/>
      <c r="K55" s="122"/>
      <c r="L55" s="122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</row>
    <row r="56" spans="2:36" ht="22.5" customHeight="1"/>
  </sheetData>
  <mergeCells count="110">
    <mergeCell ref="Y40:AA43"/>
    <mergeCell ref="AB40:AD43"/>
    <mergeCell ref="AB48:AD51"/>
    <mergeCell ref="V48:X51"/>
    <mergeCell ref="Y48:AA51"/>
    <mergeCell ref="V40:X43"/>
    <mergeCell ref="V44:X47"/>
    <mergeCell ref="Y44:AA47"/>
    <mergeCell ref="AB44:AD47"/>
    <mergeCell ref="V20:X23"/>
    <mergeCell ref="S28:U31"/>
    <mergeCell ref="B20:B51"/>
    <mergeCell ref="C48:I51"/>
    <mergeCell ref="C40:I43"/>
    <mergeCell ref="D44:I47"/>
    <mergeCell ref="C28:I31"/>
    <mergeCell ref="C32:I35"/>
    <mergeCell ref="C36:I39"/>
    <mergeCell ref="J48:L51"/>
    <mergeCell ref="M48:O51"/>
    <mergeCell ref="P48:R51"/>
    <mergeCell ref="J40:L43"/>
    <mergeCell ref="M40:O43"/>
    <mergeCell ref="P40:R43"/>
    <mergeCell ref="J44:L47"/>
    <mergeCell ref="M44:O47"/>
    <mergeCell ref="P44:R47"/>
    <mergeCell ref="S40:U43"/>
    <mergeCell ref="S44:U47"/>
    <mergeCell ref="S48:U51"/>
    <mergeCell ref="V28:X31"/>
    <mergeCell ref="J32:L35"/>
    <mergeCell ref="M32:O35"/>
    <mergeCell ref="Y28:AA31"/>
    <mergeCell ref="AB28:AD31"/>
    <mergeCell ref="V32:X35"/>
    <mergeCell ref="Y32:AA35"/>
    <mergeCell ref="AB32:AD35"/>
    <mergeCell ref="P32:R35"/>
    <mergeCell ref="P36:R39"/>
    <mergeCell ref="V36:X39"/>
    <mergeCell ref="AB36:AD39"/>
    <mergeCell ref="J28:L31"/>
    <mergeCell ref="M28:O31"/>
    <mergeCell ref="J36:L39"/>
    <mergeCell ref="M36:O39"/>
    <mergeCell ref="C20:I23"/>
    <mergeCell ref="C24:I27"/>
    <mergeCell ref="P28:R31"/>
    <mergeCell ref="M20:O23"/>
    <mergeCell ref="P20:R23"/>
    <mergeCell ref="B16:I19"/>
    <mergeCell ref="J8:L11"/>
    <mergeCell ref="M8:O11"/>
    <mergeCell ref="Y20:AA23"/>
    <mergeCell ref="AB20:AD23"/>
    <mergeCell ref="J24:L27"/>
    <mergeCell ref="M24:O27"/>
    <mergeCell ref="AB16:AD19"/>
    <mergeCell ref="J20:L23"/>
    <mergeCell ref="J16:L19"/>
    <mergeCell ref="M16:O19"/>
    <mergeCell ref="P24:R27"/>
    <mergeCell ref="V24:X27"/>
    <mergeCell ref="Y24:AA27"/>
    <mergeCell ref="P8:R11"/>
    <mergeCell ref="J12:L15"/>
    <mergeCell ref="M12:O15"/>
    <mergeCell ref="P12:R15"/>
    <mergeCell ref="P16:R19"/>
    <mergeCell ref="V16:X19"/>
    <mergeCell ref="S16:U19"/>
    <mergeCell ref="S20:U23"/>
    <mergeCell ref="S24:U27"/>
    <mergeCell ref="AB24:AD27"/>
    <mergeCell ref="E3:I4"/>
    <mergeCell ref="B6:F7"/>
    <mergeCell ref="J3:L7"/>
    <mergeCell ref="M3:O7"/>
    <mergeCell ref="P3:R7"/>
    <mergeCell ref="V12:X15"/>
    <mergeCell ref="Y12:AA15"/>
    <mergeCell ref="AB12:AD15"/>
    <mergeCell ref="B8:I11"/>
    <mergeCell ref="B12:I15"/>
    <mergeCell ref="S12:U15"/>
    <mergeCell ref="AE44:AG47"/>
    <mergeCell ref="AE48:AG51"/>
    <mergeCell ref="S3:U7"/>
    <mergeCell ref="S8:U11"/>
    <mergeCell ref="AE24:AG27"/>
    <mergeCell ref="AE28:AG31"/>
    <mergeCell ref="AE32:AG35"/>
    <mergeCell ref="AE36:AG39"/>
    <mergeCell ref="AE40:AG43"/>
    <mergeCell ref="AE3:AG7"/>
    <mergeCell ref="AE8:AG11"/>
    <mergeCell ref="AE12:AG15"/>
    <mergeCell ref="AE16:AG19"/>
    <mergeCell ref="AE20:AG23"/>
    <mergeCell ref="V3:X7"/>
    <mergeCell ref="Y3:AA7"/>
    <mergeCell ref="V8:X11"/>
    <mergeCell ref="Y8:AA11"/>
    <mergeCell ref="AB8:AD11"/>
    <mergeCell ref="Y16:AA19"/>
    <mergeCell ref="AB3:AD7"/>
    <mergeCell ref="Y36:AA39"/>
    <mergeCell ref="S32:U35"/>
    <mergeCell ref="S36:U39"/>
  </mergeCells>
  <phoneticPr fontId="2"/>
  <pageMargins left="0.70866141732283472" right="0.70866141732283472" top="0.74803149606299213" bottom="0.74803149606299213" header="0.31496062992125984" footer="0.31496062992125984"/>
  <pageSetup paperSize="9" scale="98" firstPageNumber="71" orientation="portrait" useFirstPageNumber="1" r:id="rId1"/>
  <headerFooter alignWithMargins="0">
    <oddHeader>&amp;R&amp;11産　業</oddHeader>
    <oddFooter>&amp;C－&amp;P－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zoomScaleNormal="100" workbookViewId="0">
      <selection activeCell="H23" sqref="H23:L23"/>
    </sheetView>
  </sheetViews>
  <sheetFormatPr defaultRowHeight="14.25"/>
  <cols>
    <col min="1" max="1" width="1.25" style="126" customWidth="1"/>
    <col min="2" max="2" width="10.5" style="126" customWidth="1"/>
    <col min="3" max="47" width="1.625" style="126" customWidth="1"/>
    <col min="48" max="16384" width="9" style="126"/>
  </cols>
  <sheetData>
    <row r="1" spans="1:47" ht="18" customHeight="1">
      <c r="A1" s="135" t="s">
        <v>432</v>
      </c>
    </row>
    <row r="2" spans="1:47" s="127" customFormat="1" ht="18" customHeight="1">
      <c r="AF2" s="2"/>
      <c r="AG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29" t="s">
        <v>221</v>
      </c>
    </row>
    <row r="3" spans="1:47" s="136" customFormat="1" ht="36.75" customHeight="1">
      <c r="A3" s="726" t="s">
        <v>239</v>
      </c>
      <c r="B3" s="727"/>
      <c r="C3" s="732" t="s">
        <v>219</v>
      </c>
      <c r="D3" s="732"/>
      <c r="E3" s="732"/>
      <c r="F3" s="723" t="s">
        <v>238</v>
      </c>
      <c r="G3" s="724"/>
      <c r="H3" s="725"/>
      <c r="I3" s="721" t="s">
        <v>237</v>
      </c>
      <c r="J3" s="721"/>
      <c r="K3" s="721"/>
      <c r="L3" s="721" t="s">
        <v>236</v>
      </c>
      <c r="M3" s="721"/>
      <c r="N3" s="721"/>
      <c r="O3" s="721" t="s">
        <v>235</v>
      </c>
      <c r="P3" s="721"/>
      <c r="Q3" s="721"/>
      <c r="R3" s="721" t="s">
        <v>234</v>
      </c>
      <c r="S3" s="721"/>
      <c r="T3" s="721"/>
      <c r="U3" s="721" t="s">
        <v>233</v>
      </c>
      <c r="V3" s="721"/>
      <c r="W3" s="721"/>
      <c r="X3" s="721" t="s">
        <v>232</v>
      </c>
      <c r="Y3" s="721"/>
      <c r="Z3" s="721"/>
      <c r="AA3" s="721" t="s">
        <v>231</v>
      </c>
      <c r="AB3" s="721"/>
      <c r="AC3" s="721"/>
      <c r="AD3" s="721" t="s">
        <v>230</v>
      </c>
      <c r="AE3" s="721"/>
      <c r="AF3" s="721"/>
      <c r="AG3" s="721" t="s">
        <v>229</v>
      </c>
      <c r="AH3" s="721"/>
      <c r="AI3" s="721"/>
      <c r="AJ3" s="721" t="s">
        <v>228</v>
      </c>
      <c r="AK3" s="721"/>
      <c r="AL3" s="721"/>
      <c r="AM3" s="721" t="s">
        <v>227</v>
      </c>
      <c r="AN3" s="721"/>
      <c r="AO3" s="721"/>
      <c r="AP3" s="721" t="s">
        <v>226</v>
      </c>
      <c r="AQ3" s="721"/>
      <c r="AR3" s="721"/>
      <c r="AS3" s="721" t="s">
        <v>225</v>
      </c>
      <c r="AT3" s="721"/>
      <c r="AU3" s="733"/>
    </row>
    <row r="4" spans="1:47" s="127" customFormat="1" ht="21" customHeight="1">
      <c r="A4" s="728" t="s">
        <v>112</v>
      </c>
      <c r="B4" s="729"/>
      <c r="C4" s="722" t="s">
        <v>200</v>
      </c>
      <c r="D4" s="722"/>
      <c r="E4" s="722"/>
      <c r="F4" s="722" t="s">
        <v>200</v>
      </c>
      <c r="G4" s="722"/>
      <c r="H4" s="722"/>
      <c r="I4" s="722" t="s">
        <v>200</v>
      </c>
      <c r="J4" s="722"/>
      <c r="K4" s="722"/>
      <c r="L4" s="722" t="s">
        <v>200</v>
      </c>
      <c r="M4" s="722"/>
      <c r="N4" s="722"/>
      <c r="O4" s="722" t="s">
        <v>200</v>
      </c>
      <c r="P4" s="722"/>
      <c r="Q4" s="722"/>
      <c r="R4" s="722" t="s">
        <v>200</v>
      </c>
      <c r="S4" s="722"/>
      <c r="T4" s="722"/>
      <c r="U4" s="722" t="s">
        <v>200</v>
      </c>
      <c r="V4" s="722"/>
      <c r="W4" s="722"/>
      <c r="X4" s="722" t="s">
        <v>200</v>
      </c>
      <c r="Y4" s="722"/>
      <c r="Z4" s="722"/>
      <c r="AA4" s="722" t="s">
        <v>200</v>
      </c>
      <c r="AB4" s="722"/>
      <c r="AC4" s="722"/>
      <c r="AD4" s="722" t="s">
        <v>200</v>
      </c>
      <c r="AE4" s="722"/>
      <c r="AF4" s="722"/>
      <c r="AG4" s="722" t="s">
        <v>200</v>
      </c>
      <c r="AH4" s="722"/>
      <c r="AI4" s="722"/>
      <c r="AJ4" s="722" t="s">
        <v>200</v>
      </c>
      <c r="AK4" s="722"/>
      <c r="AL4" s="722"/>
      <c r="AM4" s="722" t="s">
        <v>200</v>
      </c>
      <c r="AN4" s="722"/>
      <c r="AO4" s="722"/>
      <c r="AP4" s="722" t="s">
        <v>200</v>
      </c>
      <c r="AQ4" s="722"/>
      <c r="AR4" s="722"/>
      <c r="AS4" s="722" t="s">
        <v>200</v>
      </c>
      <c r="AT4" s="722"/>
      <c r="AU4" s="734"/>
    </row>
    <row r="5" spans="1:47" s="127" customFormat="1" ht="21" customHeight="1">
      <c r="A5" s="601" t="s">
        <v>413</v>
      </c>
      <c r="B5" s="602"/>
      <c r="C5" s="704">
        <v>5516</v>
      </c>
      <c r="D5" s="704"/>
      <c r="E5" s="704"/>
      <c r="F5" s="704">
        <v>2</v>
      </c>
      <c r="G5" s="704"/>
      <c r="H5" s="704"/>
      <c r="I5" s="705" t="s">
        <v>415</v>
      </c>
      <c r="J5" s="705"/>
      <c r="K5" s="705"/>
      <c r="L5" s="705" t="s">
        <v>222</v>
      </c>
      <c r="M5" s="705"/>
      <c r="N5" s="705"/>
      <c r="O5" s="710">
        <v>0</v>
      </c>
      <c r="P5" s="710"/>
      <c r="Q5" s="710"/>
      <c r="R5" s="705" t="s">
        <v>222</v>
      </c>
      <c r="S5" s="705"/>
      <c r="T5" s="705"/>
      <c r="U5" s="710">
        <v>4196</v>
      </c>
      <c r="V5" s="710"/>
      <c r="W5" s="710"/>
      <c r="X5" s="710">
        <v>525</v>
      </c>
      <c r="Y5" s="710"/>
      <c r="Z5" s="710"/>
      <c r="AA5" s="705" t="s">
        <v>222</v>
      </c>
      <c r="AB5" s="705"/>
      <c r="AC5" s="705"/>
      <c r="AD5" s="705" t="s">
        <v>415</v>
      </c>
      <c r="AE5" s="705"/>
      <c r="AF5" s="705"/>
      <c r="AG5" s="710">
        <v>129</v>
      </c>
      <c r="AH5" s="710"/>
      <c r="AI5" s="710"/>
      <c r="AJ5" s="710" t="s">
        <v>464</v>
      </c>
      <c r="AK5" s="710"/>
      <c r="AL5" s="710"/>
      <c r="AM5" s="710">
        <v>565</v>
      </c>
      <c r="AN5" s="710"/>
      <c r="AO5" s="710"/>
      <c r="AP5" s="710" t="s">
        <v>464</v>
      </c>
      <c r="AQ5" s="710"/>
      <c r="AR5" s="710"/>
      <c r="AS5" s="710">
        <v>76</v>
      </c>
      <c r="AT5" s="710"/>
      <c r="AU5" s="711"/>
    </row>
    <row r="6" spans="1:47" s="127" customFormat="1" ht="21" customHeight="1">
      <c r="A6" s="601" t="s">
        <v>414</v>
      </c>
      <c r="B6" s="602"/>
      <c r="C6" s="704">
        <v>1281</v>
      </c>
      <c r="D6" s="704"/>
      <c r="E6" s="704"/>
      <c r="F6" s="704">
        <v>1</v>
      </c>
      <c r="G6" s="704"/>
      <c r="H6" s="704"/>
      <c r="I6" s="705" t="s">
        <v>415</v>
      </c>
      <c r="J6" s="705"/>
      <c r="K6" s="705"/>
      <c r="L6" s="705" t="s">
        <v>415</v>
      </c>
      <c r="M6" s="705"/>
      <c r="N6" s="705"/>
      <c r="O6" s="705" t="s">
        <v>222</v>
      </c>
      <c r="P6" s="705"/>
      <c r="Q6" s="705"/>
      <c r="R6" s="705" t="s">
        <v>415</v>
      </c>
      <c r="S6" s="705"/>
      <c r="T6" s="705"/>
      <c r="U6" s="705">
        <v>355</v>
      </c>
      <c r="V6" s="705"/>
      <c r="W6" s="705"/>
      <c r="X6" s="710" t="s">
        <v>464</v>
      </c>
      <c r="Y6" s="710"/>
      <c r="Z6" s="710"/>
      <c r="AA6" s="710">
        <v>8</v>
      </c>
      <c r="AB6" s="710"/>
      <c r="AC6" s="710"/>
      <c r="AD6" s="705" t="s">
        <v>415</v>
      </c>
      <c r="AE6" s="705"/>
      <c r="AF6" s="705"/>
      <c r="AG6" s="710">
        <v>411</v>
      </c>
      <c r="AH6" s="710"/>
      <c r="AI6" s="710"/>
      <c r="AJ6" s="710">
        <v>338</v>
      </c>
      <c r="AK6" s="710"/>
      <c r="AL6" s="710"/>
      <c r="AM6" s="710">
        <v>125</v>
      </c>
      <c r="AN6" s="710"/>
      <c r="AO6" s="710"/>
      <c r="AP6" s="710" t="s">
        <v>415</v>
      </c>
      <c r="AQ6" s="710"/>
      <c r="AR6" s="710"/>
      <c r="AS6" s="710">
        <v>18</v>
      </c>
      <c r="AT6" s="710"/>
      <c r="AU6" s="711"/>
    </row>
    <row r="7" spans="1:47" s="127" customFormat="1" ht="21" customHeight="1">
      <c r="A7" s="601" t="s">
        <v>224</v>
      </c>
      <c r="B7" s="712"/>
      <c r="C7" s="704">
        <v>816</v>
      </c>
      <c r="D7" s="704"/>
      <c r="E7" s="704"/>
      <c r="F7" s="704">
        <v>5</v>
      </c>
      <c r="G7" s="704"/>
      <c r="H7" s="704"/>
      <c r="I7" s="705" t="s">
        <v>417</v>
      </c>
      <c r="J7" s="705"/>
      <c r="K7" s="705"/>
      <c r="L7" s="705" t="s">
        <v>415</v>
      </c>
      <c r="M7" s="705"/>
      <c r="N7" s="705"/>
      <c r="O7" s="710">
        <v>8</v>
      </c>
      <c r="P7" s="710"/>
      <c r="Q7" s="710"/>
      <c r="R7" s="705" t="s">
        <v>415</v>
      </c>
      <c r="S7" s="705"/>
      <c r="T7" s="705"/>
      <c r="U7" s="710">
        <v>550</v>
      </c>
      <c r="V7" s="710"/>
      <c r="W7" s="710"/>
      <c r="X7" s="710" t="s">
        <v>464</v>
      </c>
      <c r="Y7" s="710"/>
      <c r="Z7" s="710"/>
      <c r="AA7" s="710" t="s">
        <v>464</v>
      </c>
      <c r="AB7" s="710"/>
      <c r="AC7" s="710"/>
      <c r="AD7" s="705" t="s">
        <v>415</v>
      </c>
      <c r="AE7" s="705"/>
      <c r="AF7" s="705"/>
      <c r="AG7" s="710">
        <v>46</v>
      </c>
      <c r="AH7" s="710"/>
      <c r="AI7" s="710"/>
      <c r="AJ7" s="710">
        <v>128</v>
      </c>
      <c r="AK7" s="710"/>
      <c r="AL7" s="710"/>
      <c r="AM7" s="710">
        <v>21</v>
      </c>
      <c r="AN7" s="710"/>
      <c r="AO7" s="710"/>
      <c r="AP7" s="710">
        <v>1</v>
      </c>
      <c r="AQ7" s="710"/>
      <c r="AR7" s="710"/>
      <c r="AS7" s="710">
        <v>4</v>
      </c>
      <c r="AT7" s="710"/>
      <c r="AU7" s="711"/>
    </row>
    <row r="8" spans="1:47" s="127" customFormat="1" ht="21" customHeight="1">
      <c r="A8" s="601" t="s">
        <v>116</v>
      </c>
      <c r="B8" s="712"/>
      <c r="C8" s="704">
        <v>945</v>
      </c>
      <c r="D8" s="704"/>
      <c r="E8" s="704"/>
      <c r="F8" s="704">
        <v>4</v>
      </c>
      <c r="G8" s="704"/>
      <c r="H8" s="704"/>
      <c r="I8" s="705" t="s">
        <v>222</v>
      </c>
      <c r="J8" s="705"/>
      <c r="K8" s="705"/>
      <c r="L8" s="710" t="s">
        <v>222</v>
      </c>
      <c r="M8" s="710"/>
      <c r="N8" s="710"/>
      <c r="O8" s="710">
        <v>3</v>
      </c>
      <c r="P8" s="710"/>
      <c r="Q8" s="710"/>
      <c r="R8" s="710" t="s">
        <v>465</v>
      </c>
      <c r="S8" s="710"/>
      <c r="T8" s="710"/>
      <c r="U8" s="710">
        <v>436</v>
      </c>
      <c r="V8" s="710"/>
      <c r="W8" s="710"/>
      <c r="X8" s="710">
        <v>163</v>
      </c>
      <c r="Y8" s="710"/>
      <c r="Z8" s="710"/>
      <c r="AA8" s="710">
        <v>3</v>
      </c>
      <c r="AB8" s="710"/>
      <c r="AC8" s="710"/>
      <c r="AD8" s="705" t="s">
        <v>415</v>
      </c>
      <c r="AE8" s="705"/>
      <c r="AF8" s="705"/>
      <c r="AG8" s="710">
        <v>176</v>
      </c>
      <c r="AH8" s="710"/>
      <c r="AI8" s="710"/>
      <c r="AJ8" s="710">
        <v>115</v>
      </c>
      <c r="AK8" s="710"/>
      <c r="AL8" s="710"/>
      <c r="AM8" s="710">
        <v>8</v>
      </c>
      <c r="AN8" s="710"/>
      <c r="AO8" s="710"/>
      <c r="AP8" s="710" t="s">
        <v>78</v>
      </c>
      <c r="AQ8" s="710"/>
      <c r="AR8" s="710"/>
      <c r="AS8" s="710">
        <v>14</v>
      </c>
      <c r="AT8" s="710"/>
      <c r="AU8" s="711"/>
    </row>
    <row r="9" spans="1:47" s="127" customFormat="1" ht="21" customHeight="1">
      <c r="A9" s="601" t="s">
        <v>118</v>
      </c>
      <c r="B9" s="712"/>
      <c r="C9" s="704">
        <v>452</v>
      </c>
      <c r="D9" s="704"/>
      <c r="E9" s="704"/>
      <c r="F9" s="704">
        <v>2</v>
      </c>
      <c r="G9" s="704"/>
      <c r="H9" s="704"/>
      <c r="I9" s="710" t="s">
        <v>78</v>
      </c>
      <c r="J9" s="705"/>
      <c r="K9" s="705"/>
      <c r="L9" s="710" t="s">
        <v>78</v>
      </c>
      <c r="M9" s="710"/>
      <c r="N9" s="710"/>
      <c r="O9" s="710" t="s">
        <v>78</v>
      </c>
      <c r="P9" s="710"/>
      <c r="Q9" s="710"/>
      <c r="R9" s="710" t="s">
        <v>78</v>
      </c>
      <c r="S9" s="710"/>
      <c r="T9" s="710"/>
      <c r="U9" s="710" t="s">
        <v>222</v>
      </c>
      <c r="V9" s="710"/>
      <c r="W9" s="710"/>
      <c r="X9" s="710" t="s">
        <v>417</v>
      </c>
      <c r="Y9" s="710"/>
      <c r="Z9" s="710"/>
      <c r="AA9" s="710" t="s">
        <v>222</v>
      </c>
      <c r="AB9" s="710"/>
      <c r="AC9" s="710"/>
      <c r="AD9" s="705" t="s">
        <v>415</v>
      </c>
      <c r="AE9" s="705"/>
      <c r="AF9" s="705"/>
      <c r="AG9" s="710">
        <v>240</v>
      </c>
      <c r="AH9" s="710"/>
      <c r="AI9" s="710"/>
      <c r="AJ9" s="710" t="s">
        <v>78</v>
      </c>
      <c r="AK9" s="710"/>
      <c r="AL9" s="710"/>
      <c r="AM9" s="710">
        <v>28</v>
      </c>
      <c r="AN9" s="710"/>
      <c r="AO9" s="710"/>
      <c r="AP9" s="710">
        <v>28</v>
      </c>
      <c r="AQ9" s="710"/>
      <c r="AR9" s="710"/>
      <c r="AS9" s="710" t="s">
        <v>463</v>
      </c>
      <c r="AT9" s="710"/>
      <c r="AU9" s="711"/>
    </row>
    <row r="10" spans="1:47" s="127" customFormat="1" ht="21" customHeight="1">
      <c r="A10" s="713" t="s">
        <v>119</v>
      </c>
      <c r="B10" s="714"/>
      <c r="C10" s="731">
        <v>209</v>
      </c>
      <c r="D10" s="731"/>
      <c r="E10" s="731"/>
      <c r="F10" s="731" t="s">
        <v>78</v>
      </c>
      <c r="G10" s="731"/>
      <c r="H10" s="731"/>
      <c r="I10" s="719" t="s">
        <v>78</v>
      </c>
      <c r="J10" s="730"/>
      <c r="K10" s="730"/>
      <c r="L10" s="719" t="s">
        <v>78</v>
      </c>
      <c r="M10" s="719"/>
      <c r="N10" s="719"/>
      <c r="O10" s="719" t="s">
        <v>78</v>
      </c>
      <c r="P10" s="719"/>
      <c r="Q10" s="719"/>
      <c r="R10" s="719" t="s">
        <v>78</v>
      </c>
      <c r="S10" s="719"/>
      <c r="T10" s="719"/>
      <c r="U10" s="719" t="s">
        <v>78</v>
      </c>
      <c r="V10" s="719"/>
      <c r="W10" s="719"/>
      <c r="X10" s="719">
        <v>30</v>
      </c>
      <c r="Y10" s="719"/>
      <c r="Z10" s="719"/>
      <c r="AA10" s="719" t="s">
        <v>189</v>
      </c>
      <c r="AB10" s="719"/>
      <c r="AC10" s="719"/>
      <c r="AD10" s="705" t="s">
        <v>415</v>
      </c>
      <c r="AE10" s="705"/>
      <c r="AF10" s="705"/>
      <c r="AG10" s="719" t="s">
        <v>464</v>
      </c>
      <c r="AH10" s="719"/>
      <c r="AI10" s="719"/>
      <c r="AJ10" s="719">
        <v>163</v>
      </c>
      <c r="AK10" s="719"/>
      <c r="AL10" s="719"/>
      <c r="AM10" s="719" t="s">
        <v>96</v>
      </c>
      <c r="AN10" s="719"/>
      <c r="AO10" s="719"/>
      <c r="AP10" s="719" t="s">
        <v>464</v>
      </c>
      <c r="AQ10" s="719"/>
      <c r="AR10" s="719"/>
      <c r="AS10" s="719" t="s">
        <v>223</v>
      </c>
      <c r="AT10" s="719"/>
      <c r="AU10" s="735"/>
    </row>
    <row r="11" spans="1:47" s="127" customFormat="1" ht="21" customHeight="1">
      <c r="A11" s="717" t="s">
        <v>117</v>
      </c>
      <c r="B11" s="718"/>
      <c r="C11" s="720">
        <v>261</v>
      </c>
      <c r="D11" s="720"/>
      <c r="E11" s="720"/>
      <c r="F11" s="720" t="s">
        <v>78</v>
      </c>
      <c r="G11" s="720"/>
      <c r="H11" s="720"/>
      <c r="I11" s="715" t="s">
        <v>78</v>
      </c>
      <c r="J11" s="716"/>
      <c r="K11" s="716"/>
      <c r="L11" s="715" t="s">
        <v>78</v>
      </c>
      <c r="M11" s="715"/>
      <c r="N11" s="715"/>
      <c r="O11" s="715" t="s">
        <v>78</v>
      </c>
      <c r="P11" s="715"/>
      <c r="Q11" s="715"/>
      <c r="R11" s="715" t="s">
        <v>78</v>
      </c>
      <c r="S11" s="715"/>
      <c r="T11" s="715"/>
      <c r="U11" s="715" t="s">
        <v>222</v>
      </c>
      <c r="V11" s="715"/>
      <c r="W11" s="715"/>
      <c r="X11" s="715" t="s">
        <v>463</v>
      </c>
      <c r="Y11" s="715"/>
      <c r="Z11" s="715"/>
      <c r="AA11" s="715" t="s">
        <v>189</v>
      </c>
      <c r="AB11" s="715"/>
      <c r="AC11" s="715"/>
      <c r="AD11" s="715" t="s">
        <v>78</v>
      </c>
      <c r="AE11" s="715"/>
      <c r="AF11" s="715"/>
      <c r="AG11" s="715">
        <v>167</v>
      </c>
      <c r="AH11" s="715"/>
      <c r="AI11" s="715"/>
      <c r="AJ11" s="715" t="s">
        <v>78</v>
      </c>
      <c r="AK11" s="715"/>
      <c r="AL11" s="715"/>
      <c r="AM11" s="715" t="s">
        <v>464</v>
      </c>
      <c r="AN11" s="715"/>
      <c r="AO11" s="715"/>
      <c r="AP11" s="715" t="s">
        <v>415</v>
      </c>
      <c r="AQ11" s="715"/>
      <c r="AR11" s="715"/>
      <c r="AS11" s="715">
        <v>0</v>
      </c>
      <c r="AT11" s="715"/>
      <c r="AU11" s="736"/>
    </row>
    <row r="12" spans="1:47" s="127" customFormat="1" ht="18" customHeight="1">
      <c r="A12" s="127" t="s">
        <v>425</v>
      </c>
      <c r="F12" s="2"/>
      <c r="G12" s="2"/>
      <c r="H12" s="2"/>
      <c r="I12" s="2"/>
      <c r="J12" s="2"/>
      <c r="K12" s="2"/>
      <c r="L12" s="2"/>
      <c r="M12" s="2"/>
      <c r="N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129"/>
      <c r="AS12" s="129"/>
      <c r="AT12" s="129"/>
      <c r="AU12" s="129" t="s">
        <v>461</v>
      </c>
    </row>
    <row r="13" spans="1:47" s="127" customFormat="1" ht="16.5" customHeight="1">
      <c r="A13" s="128" t="s">
        <v>426</v>
      </c>
      <c r="B13" s="128"/>
    </row>
    <row r="14" spans="1:47" s="127" customFormat="1" ht="15.75" customHeight="1">
      <c r="A14" s="522"/>
      <c r="B14" s="522"/>
      <c r="C14" s="703"/>
      <c r="D14" s="703"/>
      <c r="E14" s="703"/>
      <c r="F14" s="703"/>
      <c r="G14" s="703"/>
      <c r="H14" s="703"/>
      <c r="I14" s="417"/>
      <c r="J14" s="417"/>
      <c r="K14" s="417"/>
      <c r="L14" s="702"/>
      <c r="M14" s="702"/>
      <c r="N14" s="702"/>
      <c r="O14" s="702"/>
      <c r="P14" s="702"/>
      <c r="Q14" s="702"/>
      <c r="R14" s="702"/>
      <c r="S14" s="702"/>
      <c r="T14" s="702"/>
      <c r="U14" s="702"/>
      <c r="V14" s="702"/>
      <c r="W14" s="702"/>
      <c r="X14" s="702"/>
      <c r="Y14" s="702"/>
      <c r="Z14" s="702"/>
      <c r="AA14" s="702"/>
      <c r="AB14" s="702"/>
      <c r="AC14" s="702"/>
      <c r="AD14" s="702"/>
      <c r="AE14" s="702"/>
      <c r="AF14" s="702"/>
      <c r="AG14" s="702"/>
      <c r="AH14" s="702"/>
      <c r="AI14" s="702"/>
      <c r="AJ14" s="702"/>
      <c r="AK14" s="702"/>
      <c r="AL14" s="702"/>
      <c r="AM14" s="702"/>
      <c r="AN14" s="702"/>
      <c r="AO14" s="702"/>
      <c r="AP14" s="702"/>
      <c r="AQ14" s="702"/>
      <c r="AR14" s="702"/>
      <c r="AS14" s="702"/>
      <c r="AT14" s="702"/>
      <c r="AU14" s="702"/>
    </row>
    <row r="15" spans="1:47" s="127" customFormat="1" ht="21" customHeight="1">
      <c r="A15" s="135" t="s">
        <v>433</v>
      </c>
      <c r="AF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134"/>
    </row>
    <row r="16" spans="1:47" s="127" customFormat="1" ht="16.5" customHeight="1">
      <c r="A16" s="2"/>
      <c r="B16" s="2"/>
      <c r="C16" s="2"/>
      <c r="D16" s="2"/>
      <c r="E16" s="2"/>
      <c r="F16" s="2"/>
      <c r="G16" s="2"/>
      <c r="H16" s="2"/>
      <c r="I16" s="2"/>
      <c r="J16" s="3"/>
      <c r="K16" s="3"/>
      <c r="L16" s="3"/>
      <c r="M16" s="3"/>
      <c r="N16" s="3"/>
      <c r="O16" s="133"/>
      <c r="P16" s="132"/>
      <c r="Q16" s="132"/>
      <c r="R16" s="132"/>
      <c r="S16" s="131"/>
      <c r="T16" s="131"/>
      <c r="U16" s="131"/>
      <c r="V16" s="131"/>
      <c r="W16" s="131"/>
      <c r="X16" s="130"/>
      <c r="Y16" s="130"/>
      <c r="Z16" s="130"/>
      <c r="AA16" s="131"/>
      <c r="AB16" s="130"/>
      <c r="AC16" s="130"/>
      <c r="AD16" s="130"/>
      <c r="AE16" s="130"/>
      <c r="AF16" s="41"/>
      <c r="AG16" s="130"/>
      <c r="AH16" s="41"/>
      <c r="AI16" s="130"/>
      <c r="AJ16" s="130"/>
      <c r="AK16" s="131"/>
      <c r="AL16" s="130"/>
      <c r="AM16" s="2"/>
      <c r="AN16" s="2"/>
      <c r="AO16" s="2"/>
      <c r="AP16" s="2"/>
      <c r="AQ16" s="2"/>
      <c r="AR16" s="2"/>
      <c r="AS16" s="2"/>
      <c r="AT16" s="2"/>
      <c r="AU16" s="129" t="s">
        <v>221</v>
      </c>
    </row>
    <row r="17" spans="1:54" s="127" customFormat="1" ht="15" customHeight="1">
      <c r="A17" s="81"/>
      <c r="B17" s="102"/>
      <c r="C17" s="102" t="s">
        <v>220</v>
      </c>
      <c r="D17" s="102"/>
      <c r="E17" s="102"/>
      <c r="F17" s="102"/>
      <c r="G17" s="102"/>
      <c r="H17" s="706" t="s">
        <v>112</v>
      </c>
      <c r="I17" s="707"/>
      <c r="J17" s="707"/>
      <c r="K17" s="707"/>
      <c r="L17" s="707"/>
      <c r="M17" s="697" t="s">
        <v>413</v>
      </c>
      <c r="N17" s="693"/>
      <c r="O17" s="693"/>
      <c r="P17" s="693"/>
      <c r="Q17" s="693"/>
      <c r="R17" s="699" t="s">
        <v>414</v>
      </c>
      <c r="S17" s="699"/>
      <c r="T17" s="699"/>
      <c r="U17" s="699"/>
      <c r="V17" s="699"/>
      <c r="W17" s="699" t="s">
        <v>418</v>
      </c>
      <c r="X17" s="699"/>
      <c r="Y17" s="699"/>
      <c r="Z17" s="699"/>
      <c r="AA17" s="699"/>
      <c r="AB17" s="699" t="s">
        <v>419</v>
      </c>
      <c r="AC17" s="699"/>
      <c r="AD17" s="699"/>
      <c r="AE17" s="699"/>
      <c r="AF17" s="699"/>
      <c r="AG17" s="699" t="s">
        <v>421</v>
      </c>
      <c r="AH17" s="699"/>
      <c r="AI17" s="699"/>
      <c r="AJ17" s="699"/>
      <c r="AK17" s="699"/>
      <c r="AL17" s="699" t="s">
        <v>420</v>
      </c>
      <c r="AM17" s="699"/>
      <c r="AN17" s="699"/>
      <c r="AO17" s="699"/>
      <c r="AP17" s="699"/>
      <c r="AQ17" s="693" t="s">
        <v>422</v>
      </c>
      <c r="AR17" s="693"/>
      <c r="AS17" s="693"/>
      <c r="AT17" s="693"/>
      <c r="AU17" s="694"/>
      <c r="AW17" s="131"/>
      <c r="AX17" s="131"/>
      <c r="AY17" s="131"/>
      <c r="AZ17" s="131"/>
      <c r="BA17" s="2"/>
      <c r="BB17" s="2"/>
    </row>
    <row r="18" spans="1:54" s="127" customFormat="1" ht="16.5" customHeight="1">
      <c r="A18" s="58"/>
      <c r="B18" s="2"/>
      <c r="C18" s="2"/>
      <c r="D18" s="2"/>
      <c r="E18" s="2"/>
      <c r="F18" s="2"/>
      <c r="G18" s="2"/>
      <c r="H18" s="708"/>
      <c r="I18" s="709"/>
      <c r="J18" s="709"/>
      <c r="K18" s="709"/>
      <c r="L18" s="709"/>
      <c r="M18" s="698"/>
      <c r="N18" s="695"/>
      <c r="O18" s="695"/>
      <c r="P18" s="695"/>
      <c r="Q18" s="695"/>
      <c r="R18" s="700"/>
      <c r="S18" s="700"/>
      <c r="T18" s="700"/>
      <c r="U18" s="700"/>
      <c r="V18" s="700"/>
      <c r="W18" s="700"/>
      <c r="X18" s="700"/>
      <c r="Y18" s="700"/>
      <c r="Z18" s="700"/>
      <c r="AA18" s="700"/>
      <c r="AB18" s="700"/>
      <c r="AC18" s="700"/>
      <c r="AD18" s="700"/>
      <c r="AE18" s="700"/>
      <c r="AF18" s="700"/>
      <c r="AG18" s="700"/>
      <c r="AH18" s="700"/>
      <c r="AI18" s="700"/>
      <c r="AJ18" s="700"/>
      <c r="AK18" s="700"/>
      <c r="AL18" s="700"/>
      <c r="AM18" s="700"/>
      <c r="AN18" s="700"/>
      <c r="AO18" s="700"/>
      <c r="AP18" s="700"/>
      <c r="AQ18" s="695"/>
      <c r="AR18" s="695"/>
      <c r="AS18" s="695"/>
      <c r="AT18" s="695"/>
      <c r="AU18" s="696"/>
      <c r="AW18" s="131"/>
      <c r="AX18" s="131"/>
      <c r="AY18" s="131"/>
      <c r="AZ18" s="131"/>
      <c r="BA18" s="2"/>
      <c r="BB18" s="2"/>
    </row>
    <row r="19" spans="1:54" s="127" customFormat="1" ht="21" customHeight="1">
      <c r="A19" s="688" t="s">
        <v>219</v>
      </c>
      <c r="B19" s="689"/>
      <c r="C19" s="689"/>
      <c r="D19" s="689"/>
      <c r="E19" s="689"/>
      <c r="F19" s="689"/>
      <c r="G19" s="690"/>
      <c r="H19" s="682" t="s">
        <v>200</v>
      </c>
      <c r="I19" s="683"/>
      <c r="J19" s="683"/>
      <c r="K19" s="683"/>
      <c r="L19" s="683"/>
      <c r="M19" s="667">
        <v>5516</v>
      </c>
      <c r="N19" s="668"/>
      <c r="O19" s="668"/>
      <c r="P19" s="668"/>
      <c r="Q19" s="669"/>
      <c r="R19" s="667">
        <v>1281</v>
      </c>
      <c r="S19" s="668"/>
      <c r="T19" s="668"/>
      <c r="U19" s="668"/>
      <c r="V19" s="669"/>
      <c r="W19" s="667">
        <v>816</v>
      </c>
      <c r="X19" s="668"/>
      <c r="Y19" s="668"/>
      <c r="Z19" s="668"/>
      <c r="AA19" s="669"/>
      <c r="AB19" s="691">
        <v>945</v>
      </c>
      <c r="AC19" s="692"/>
      <c r="AD19" s="692"/>
      <c r="AE19" s="692"/>
      <c r="AF19" s="701"/>
      <c r="AG19" s="667">
        <v>452</v>
      </c>
      <c r="AH19" s="668"/>
      <c r="AI19" s="668"/>
      <c r="AJ19" s="668"/>
      <c r="AK19" s="669"/>
      <c r="AL19" s="667">
        <f t="shared" ref="AL19" si="0">SUM(AL20:AP38)</f>
        <v>209</v>
      </c>
      <c r="AM19" s="668"/>
      <c r="AN19" s="668"/>
      <c r="AO19" s="668"/>
      <c r="AP19" s="669"/>
      <c r="AQ19" s="667">
        <f t="shared" ref="AQ19" si="1">SUM(AQ20:AU38)</f>
        <v>261</v>
      </c>
      <c r="AR19" s="668"/>
      <c r="AS19" s="668"/>
      <c r="AT19" s="668"/>
      <c r="AU19" s="686"/>
      <c r="AW19" s="225"/>
      <c r="AX19" s="226"/>
      <c r="AY19" s="226"/>
      <c r="AZ19" s="227"/>
      <c r="BA19" s="2"/>
      <c r="BB19" s="2"/>
    </row>
    <row r="20" spans="1:54" s="127" customFormat="1" ht="21" customHeight="1">
      <c r="A20" s="670" t="s">
        <v>218</v>
      </c>
      <c r="B20" s="671"/>
      <c r="C20" s="671"/>
      <c r="D20" s="671"/>
      <c r="E20" s="671"/>
      <c r="F20" s="671"/>
      <c r="G20" s="672"/>
      <c r="H20" s="682" t="s">
        <v>200</v>
      </c>
      <c r="I20" s="683"/>
      <c r="J20" s="683"/>
      <c r="K20" s="683"/>
      <c r="L20" s="683"/>
      <c r="M20" s="667">
        <v>4807</v>
      </c>
      <c r="N20" s="668"/>
      <c r="O20" s="668"/>
      <c r="P20" s="668"/>
      <c r="Q20" s="668"/>
      <c r="R20" s="667">
        <v>740</v>
      </c>
      <c r="S20" s="668"/>
      <c r="T20" s="668"/>
      <c r="U20" s="668"/>
      <c r="V20" s="668"/>
      <c r="W20" s="667">
        <v>682</v>
      </c>
      <c r="X20" s="668"/>
      <c r="Y20" s="668"/>
      <c r="Z20" s="668"/>
      <c r="AA20" s="669"/>
      <c r="AB20" s="691">
        <v>637</v>
      </c>
      <c r="AC20" s="692"/>
      <c r="AD20" s="692"/>
      <c r="AE20" s="692"/>
      <c r="AF20" s="692"/>
      <c r="AG20" s="667">
        <v>162</v>
      </c>
      <c r="AH20" s="668"/>
      <c r="AI20" s="668"/>
      <c r="AJ20" s="668"/>
      <c r="AK20" s="668"/>
      <c r="AL20" s="667">
        <v>119</v>
      </c>
      <c r="AM20" s="668"/>
      <c r="AN20" s="668"/>
      <c r="AO20" s="668"/>
      <c r="AP20" s="668"/>
      <c r="AQ20" s="667">
        <v>86</v>
      </c>
      <c r="AR20" s="668"/>
      <c r="AS20" s="668"/>
      <c r="AT20" s="668"/>
      <c r="AU20" s="686"/>
      <c r="AW20" s="225"/>
      <c r="AX20" s="227"/>
      <c r="AY20" s="227"/>
      <c r="AZ20" s="227"/>
      <c r="BA20" s="2"/>
      <c r="BB20" s="2"/>
    </row>
    <row r="21" spans="1:54" s="127" customFormat="1" ht="21" customHeight="1">
      <c r="A21" s="670" t="s">
        <v>217</v>
      </c>
      <c r="B21" s="671"/>
      <c r="C21" s="671"/>
      <c r="D21" s="671"/>
      <c r="E21" s="671"/>
      <c r="F21" s="671"/>
      <c r="G21" s="672"/>
      <c r="H21" s="682" t="s">
        <v>200</v>
      </c>
      <c r="I21" s="683"/>
      <c r="J21" s="683"/>
      <c r="K21" s="683"/>
      <c r="L21" s="683"/>
      <c r="M21" s="667">
        <v>365</v>
      </c>
      <c r="N21" s="668"/>
      <c r="O21" s="668"/>
      <c r="P21" s="668"/>
      <c r="Q21" s="668"/>
      <c r="R21" s="667">
        <v>53</v>
      </c>
      <c r="S21" s="668"/>
      <c r="T21" s="668"/>
      <c r="U21" s="668"/>
      <c r="V21" s="668"/>
      <c r="W21" s="667">
        <v>49</v>
      </c>
      <c r="X21" s="668"/>
      <c r="Y21" s="668"/>
      <c r="Z21" s="668"/>
      <c r="AA21" s="669"/>
      <c r="AB21" s="691">
        <v>69</v>
      </c>
      <c r="AC21" s="692"/>
      <c r="AD21" s="692"/>
      <c r="AE21" s="692"/>
      <c r="AF21" s="692"/>
      <c r="AG21" s="667">
        <v>19</v>
      </c>
      <c r="AH21" s="668"/>
      <c r="AI21" s="668"/>
      <c r="AJ21" s="668"/>
      <c r="AK21" s="668"/>
      <c r="AL21" s="667">
        <v>30</v>
      </c>
      <c r="AM21" s="668"/>
      <c r="AN21" s="668"/>
      <c r="AO21" s="668"/>
      <c r="AP21" s="668"/>
      <c r="AQ21" s="667">
        <v>6</v>
      </c>
      <c r="AR21" s="668"/>
      <c r="AS21" s="668"/>
      <c r="AT21" s="668"/>
      <c r="AU21" s="686"/>
      <c r="AW21" s="225"/>
      <c r="AX21" s="227"/>
      <c r="AY21" s="227"/>
      <c r="AZ21" s="227"/>
      <c r="BA21" s="2"/>
      <c r="BB21" s="2"/>
    </row>
    <row r="22" spans="1:54" s="127" customFormat="1" ht="21" customHeight="1">
      <c r="A22" s="670" t="s">
        <v>216</v>
      </c>
      <c r="B22" s="671"/>
      <c r="C22" s="671"/>
      <c r="D22" s="671"/>
      <c r="E22" s="671"/>
      <c r="F22" s="671"/>
      <c r="G22" s="672"/>
      <c r="H22" s="682" t="s">
        <v>200</v>
      </c>
      <c r="I22" s="683"/>
      <c r="J22" s="683"/>
      <c r="K22" s="683"/>
      <c r="L22" s="683"/>
      <c r="M22" s="667">
        <v>4</v>
      </c>
      <c r="N22" s="668"/>
      <c r="O22" s="668"/>
      <c r="P22" s="668"/>
      <c r="Q22" s="668"/>
      <c r="R22" s="667">
        <v>2</v>
      </c>
      <c r="S22" s="668"/>
      <c r="T22" s="668"/>
      <c r="U22" s="668"/>
      <c r="V22" s="668"/>
      <c r="W22" s="667">
        <v>0</v>
      </c>
      <c r="X22" s="668"/>
      <c r="Y22" s="668"/>
      <c r="Z22" s="668"/>
      <c r="AA22" s="669"/>
      <c r="AB22" s="691">
        <v>2</v>
      </c>
      <c r="AC22" s="692"/>
      <c r="AD22" s="692"/>
      <c r="AE22" s="692"/>
      <c r="AF22" s="692"/>
      <c r="AG22" s="667">
        <v>0</v>
      </c>
      <c r="AH22" s="668"/>
      <c r="AI22" s="668"/>
      <c r="AJ22" s="668"/>
      <c r="AK22" s="668"/>
      <c r="AL22" s="667">
        <v>0</v>
      </c>
      <c r="AM22" s="668"/>
      <c r="AN22" s="668"/>
      <c r="AO22" s="668"/>
      <c r="AP22" s="668"/>
      <c r="AQ22" s="667">
        <v>0</v>
      </c>
      <c r="AR22" s="668"/>
      <c r="AS22" s="668"/>
      <c r="AT22" s="668"/>
      <c r="AU22" s="686"/>
      <c r="AW22" s="225"/>
      <c r="AX22" s="227"/>
      <c r="AY22" s="227"/>
      <c r="AZ22" s="227"/>
      <c r="BA22" s="2"/>
      <c r="BB22" s="2"/>
    </row>
    <row r="23" spans="1:54" s="127" customFormat="1" ht="21" customHeight="1">
      <c r="A23" s="670" t="s">
        <v>215</v>
      </c>
      <c r="B23" s="671"/>
      <c r="C23" s="671"/>
      <c r="D23" s="671"/>
      <c r="E23" s="671"/>
      <c r="F23" s="671"/>
      <c r="G23" s="672"/>
      <c r="H23" s="682" t="s">
        <v>200</v>
      </c>
      <c r="I23" s="683"/>
      <c r="J23" s="683"/>
      <c r="K23" s="683"/>
      <c r="L23" s="683"/>
      <c r="M23" s="667">
        <v>28</v>
      </c>
      <c r="N23" s="668"/>
      <c r="O23" s="668"/>
      <c r="P23" s="668"/>
      <c r="Q23" s="668"/>
      <c r="R23" s="667">
        <v>10</v>
      </c>
      <c r="S23" s="668"/>
      <c r="T23" s="668"/>
      <c r="U23" s="668"/>
      <c r="V23" s="668"/>
      <c r="W23" s="667">
        <v>7</v>
      </c>
      <c r="X23" s="668"/>
      <c r="Y23" s="668"/>
      <c r="Z23" s="668"/>
      <c r="AA23" s="669"/>
      <c r="AB23" s="691">
        <v>10</v>
      </c>
      <c r="AC23" s="692"/>
      <c r="AD23" s="692"/>
      <c r="AE23" s="692"/>
      <c r="AF23" s="692"/>
      <c r="AG23" s="667">
        <v>1</v>
      </c>
      <c r="AH23" s="668"/>
      <c r="AI23" s="668"/>
      <c r="AJ23" s="668"/>
      <c r="AK23" s="668"/>
      <c r="AL23" s="667">
        <v>0</v>
      </c>
      <c r="AM23" s="668"/>
      <c r="AN23" s="668"/>
      <c r="AO23" s="668"/>
      <c r="AP23" s="668"/>
      <c r="AQ23" s="667" t="s">
        <v>415</v>
      </c>
      <c r="AR23" s="668"/>
      <c r="AS23" s="668"/>
      <c r="AT23" s="668"/>
      <c r="AU23" s="686"/>
      <c r="AW23" s="225"/>
      <c r="AX23" s="227"/>
      <c r="AY23" s="227"/>
      <c r="AZ23" s="227"/>
      <c r="BA23" s="2"/>
      <c r="BB23" s="2"/>
    </row>
    <row r="24" spans="1:54" s="127" customFormat="1" ht="21" customHeight="1">
      <c r="A24" s="670" t="s">
        <v>214</v>
      </c>
      <c r="B24" s="671"/>
      <c r="C24" s="671"/>
      <c r="D24" s="671"/>
      <c r="E24" s="671"/>
      <c r="F24" s="671"/>
      <c r="G24" s="672"/>
      <c r="H24" s="682" t="s">
        <v>200</v>
      </c>
      <c r="I24" s="683"/>
      <c r="J24" s="683"/>
      <c r="K24" s="683"/>
      <c r="L24" s="683"/>
      <c r="M24" s="667">
        <v>1</v>
      </c>
      <c r="N24" s="668"/>
      <c r="O24" s="668"/>
      <c r="P24" s="668"/>
      <c r="Q24" s="668"/>
      <c r="R24" s="667">
        <v>0</v>
      </c>
      <c r="S24" s="668"/>
      <c r="T24" s="668"/>
      <c r="U24" s="668"/>
      <c r="V24" s="668"/>
      <c r="W24" s="667" t="s">
        <v>465</v>
      </c>
      <c r="X24" s="668"/>
      <c r="Y24" s="668"/>
      <c r="Z24" s="668"/>
      <c r="AA24" s="669"/>
      <c r="AB24" s="691">
        <v>0</v>
      </c>
      <c r="AC24" s="692"/>
      <c r="AD24" s="692"/>
      <c r="AE24" s="692"/>
      <c r="AF24" s="692"/>
      <c r="AG24" s="667" t="s">
        <v>416</v>
      </c>
      <c r="AH24" s="668"/>
      <c r="AI24" s="668"/>
      <c r="AJ24" s="668"/>
      <c r="AK24" s="668"/>
      <c r="AL24" s="667">
        <v>0</v>
      </c>
      <c r="AM24" s="668"/>
      <c r="AN24" s="668"/>
      <c r="AO24" s="668"/>
      <c r="AP24" s="668"/>
      <c r="AQ24" s="667" t="s">
        <v>416</v>
      </c>
      <c r="AR24" s="668"/>
      <c r="AS24" s="668"/>
      <c r="AT24" s="668"/>
      <c r="AU24" s="686"/>
      <c r="AW24" s="225"/>
      <c r="AX24" s="227"/>
      <c r="AY24" s="227"/>
      <c r="AZ24" s="227"/>
      <c r="BA24" s="2"/>
      <c r="BB24" s="2"/>
    </row>
    <row r="25" spans="1:54" s="127" customFormat="1" ht="21" customHeight="1">
      <c r="A25" s="670" t="s">
        <v>213</v>
      </c>
      <c r="B25" s="671"/>
      <c r="C25" s="671"/>
      <c r="D25" s="671"/>
      <c r="E25" s="671"/>
      <c r="F25" s="671"/>
      <c r="G25" s="672"/>
      <c r="H25" s="682" t="s">
        <v>200</v>
      </c>
      <c r="I25" s="683"/>
      <c r="J25" s="683"/>
      <c r="K25" s="683"/>
      <c r="L25" s="683"/>
      <c r="M25" s="667">
        <v>1</v>
      </c>
      <c r="N25" s="668"/>
      <c r="O25" s="668"/>
      <c r="P25" s="668"/>
      <c r="Q25" s="668"/>
      <c r="R25" s="667">
        <v>3</v>
      </c>
      <c r="S25" s="668"/>
      <c r="T25" s="668"/>
      <c r="U25" s="668"/>
      <c r="V25" s="668"/>
      <c r="W25" s="667">
        <v>0</v>
      </c>
      <c r="X25" s="668"/>
      <c r="Y25" s="668"/>
      <c r="Z25" s="668"/>
      <c r="AA25" s="669"/>
      <c r="AB25" s="691">
        <v>3</v>
      </c>
      <c r="AC25" s="692"/>
      <c r="AD25" s="692"/>
      <c r="AE25" s="692"/>
      <c r="AF25" s="692"/>
      <c r="AG25" s="667" t="s">
        <v>415</v>
      </c>
      <c r="AH25" s="668"/>
      <c r="AI25" s="668"/>
      <c r="AJ25" s="668"/>
      <c r="AK25" s="668"/>
      <c r="AL25" s="667" t="s">
        <v>105</v>
      </c>
      <c r="AM25" s="668"/>
      <c r="AN25" s="668"/>
      <c r="AO25" s="668"/>
      <c r="AP25" s="668"/>
      <c r="AQ25" s="667" t="s">
        <v>415</v>
      </c>
      <c r="AR25" s="668"/>
      <c r="AS25" s="668"/>
      <c r="AT25" s="668"/>
      <c r="AU25" s="686"/>
      <c r="AW25" s="225"/>
      <c r="AX25" s="227"/>
      <c r="AY25" s="227"/>
      <c r="AZ25" s="227"/>
      <c r="BA25" s="2"/>
      <c r="BB25" s="2"/>
    </row>
    <row r="26" spans="1:54" s="127" customFormat="1" ht="21" customHeight="1">
      <c r="A26" s="670" t="s">
        <v>424</v>
      </c>
      <c r="B26" s="671"/>
      <c r="C26" s="671"/>
      <c r="D26" s="671"/>
      <c r="E26" s="671"/>
      <c r="F26" s="671"/>
      <c r="G26" s="672"/>
      <c r="H26" s="682" t="s">
        <v>200</v>
      </c>
      <c r="I26" s="683"/>
      <c r="J26" s="683"/>
      <c r="K26" s="683"/>
      <c r="L26" s="683"/>
      <c r="M26" s="667">
        <v>8</v>
      </c>
      <c r="N26" s="668"/>
      <c r="O26" s="668"/>
      <c r="P26" s="668"/>
      <c r="Q26" s="668"/>
      <c r="R26" s="667">
        <v>3</v>
      </c>
      <c r="S26" s="668"/>
      <c r="T26" s="668"/>
      <c r="U26" s="668"/>
      <c r="V26" s="668"/>
      <c r="W26" s="667">
        <v>0</v>
      </c>
      <c r="X26" s="668"/>
      <c r="Y26" s="668"/>
      <c r="Z26" s="668"/>
      <c r="AA26" s="669"/>
      <c r="AB26" s="691">
        <v>3</v>
      </c>
      <c r="AC26" s="692"/>
      <c r="AD26" s="692"/>
      <c r="AE26" s="692"/>
      <c r="AF26" s="692"/>
      <c r="AG26" s="667" t="s">
        <v>416</v>
      </c>
      <c r="AH26" s="668"/>
      <c r="AI26" s="668"/>
      <c r="AJ26" s="668"/>
      <c r="AK26" s="668"/>
      <c r="AL26" s="667" t="s">
        <v>416</v>
      </c>
      <c r="AM26" s="668"/>
      <c r="AN26" s="668"/>
      <c r="AO26" s="668"/>
      <c r="AP26" s="668"/>
      <c r="AQ26" s="667" t="s">
        <v>416</v>
      </c>
      <c r="AR26" s="668"/>
      <c r="AS26" s="668"/>
      <c r="AT26" s="668"/>
      <c r="AU26" s="686"/>
      <c r="AW26" s="225"/>
      <c r="AX26" s="227"/>
      <c r="AY26" s="227"/>
      <c r="AZ26" s="227"/>
      <c r="BA26" s="2"/>
      <c r="BB26" s="2"/>
    </row>
    <row r="27" spans="1:54" s="127" customFormat="1" ht="21" customHeight="1">
      <c r="A27" s="670" t="s">
        <v>212</v>
      </c>
      <c r="B27" s="671"/>
      <c r="C27" s="671"/>
      <c r="D27" s="671"/>
      <c r="E27" s="671"/>
      <c r="F27" s="671"/>
      <c r="G27" s="672"/>
      <c r="H27" s="682" t="s">
        <v>200</v>
      </c>
      <c r="I27" s="683"/>
      <c r="J27" s="683"/>
      <c r="K27" s="683"/>
      <c r="L27" s="683"/>
      <c r="M27" s="667">
        <v>2</v>
      </c>
      <c r="N27" s="668"/>
      <c r="O27" s="668"/>
      <c r="P27" s="668"/>
      <c r="Q27" s="668"/>
      <c r="R27" s="667">
        <v>1</v>
      </c>
      <c r="S27" s="668"/>
      <c r="T27" s="668"/>
      <c r="U27" s="668"/>
      <c r="V27" s="668"/>
      <c r="W27" s="667">
        <v>0</v>
      </c>
      <c r="X27" s="668"/>
      <c r="Y27" s="668"/>
      <c r="Z27" s="668"/>
      <c r="AA27" s="669"/>
      <c r="AB27" s="691">
        <v>1</v>
      </c>
      <c r="AC27" s="692"/>
      <c r="AD27" s="692"/>
      <c r="AE27" s="692"/>
      <c r="AF27" s="692"/>
      <c r="AG27" s="667">
        <v>0</v>
      </c>
      <c r="AH27" s="668"/>
      <c r="AI27" s="668"/>
      <c r="AJ27" s="668"/>
      <c r="AK27" s="668"/>
      <c r="AL27" s="667" t="s">
        <v>416</v>
      </c>
      <c r="AM27" s="668"/>
      <c r="AN27" s="668"/>
      <c r="AO27" s="668"/>
      <c r="AP27" s="668"/>
      <c r="AQ27" s="667" t="s">
        <v>416</v>
      </c>
      <c r="AR27" s="668"/>
      <c r="AS27" s="668"/>
      <c r="AT27" s="668"/>
      <c r="AU27" s="686"/>
      <c r="AW27" s="225"/>
      <c r="AX27" s="227"/>
      <c r="AY27" s="227"/>
      <c r="AZ27" s="227"/>
      <c r="BA27" s="2"/>
      <c r="BB27" s="2"/>
    </row>
    <row r="28" spans="1:54" s="127" customFormat="1" ht="21" customHeight="1">
      <c r="A28" s="670" t="s">
        <v>211</v>
      </c>
      <c r="B28" s="671"/>
      <c r="C28" s="671"/>
      <c r="D28" s="671"/>
      <c r="E28" s="671"/>
      <c r="F28" s="671"/>
      <c r="G28" s="672"/>
      <c r="H28" s="682" t="s">
        <v>200</v>
      </c>
      <c r="I28" s="683"/>
      <c r="J28" s="683"/>
      <c r="K28" s="683"/>
      <c r="L28" s="683"/>
      <c r="M28" s="667">
        <v>5</v>
      </c>
      <c r="N28" s="668"/>
      <c r="O28" s="668"/>
      <c r="P28" s="668"/>
      <c r="Q28" s="668"/>
      <c r="R28" s="667">
        <v>3</v>
      </c>
      <c r="S28" s="668"/>
      <c r="T28" s="668"/>
      <c r="U28" s="668"/>
      <c r="V28" s="668"/>
      <c r="W28" s="667">
        <v>1</v>
      </c>
      <c r="X28" s="668"/>
      <c r="Y28" s="668"/>
      <c r="Z28" s="668"/>
      <c r="AA28" s="669"/>
      <c r="AB28" s="691">
        <v>3</v>
      </c>
      <c r="AC28" s="692"/>
      <c r="AD28" s="692"/>
      <c r="AE28" s="692"/>
      <c r="AF28" s="692"/>
      <c r="AG28" s="667">
        <v>0</v>
      </c>
      <c r="AH28" s="668"/>
      <c r="AI28" s="668"/>
      <c r="AJ28" s="668"/>
      <c r="AK28" s="668"/>
      <c r="AL28" s="667">
        <v>2</v>
      </c>
      <c r="AM28" s="668"/>
      <c r="AN28" s="668"/>
      <c r="AO28" s="668"/>
      <c r="AP28" s="668"/>
      <c r="AQ28" s="667">
        <v>0</v>
      </c>
      <c r="AR28" s="668"/>
      <c r="AS28" s="668"/>
      <c r="AT28" s="668"/>
      <c r="AU28" s="686"/>
      <c r="AW28" s="225"/>
      <c r="AX28" s="227"/>
      <c r="AY28" s="227"/>
      <c r="AZ28" s="227"/>
      <c r="BA28" s="2"/>
      <c r="BB28" s="2"/>
    </row>
    <row r="29" spans="1:54" s="127" customFormat="1" ht="21" customHeight="1">
      <c r="A29" s="670" t="s">
        <v>210</v>
      </c>
      <c r="B29" s="671"/>
      <c r="C29" s="671"/>
      <c r="D29" s="671"/>
      <c r="E29" s="671"/>
      <c r="F29" s="671"/>
      <c r="G29" s="672"/>
      <c r="H29" s="682" t="s">
        <v>200</v>
      </c>
      <c r="I29" s="683"/>
      <c r="J29" s="683"/>
      <c r="K29" s="683"/>
      <c r="L29" s="683"/>
      <c r="M29" s="667">
        <v>128</v>
      </c>
      <c r="N29" s="668"/>
      <c r="O29" s="668"/>
      <c r="P29" s="668"/>
      <c r="Q29" s="668"/>
      <c r="R29" s="667">
        <v>50</v>
      </c>
      <c r="S29" s="668"/>
      <c r="T29" s="668"/>
      <c r="U29" s="668"/>
      <c r="V29" s="668"/>
      <c r="W29" s="667">
        <v>22</v>
      </c>
      <c r="X29" s="668"/>
      <c r="Y29" s="668"/>
      <c r="Z29" s="668"/>
      <c r="AA29" s="669"/>
      <c r="AB29" s="691">
        <v>50</v>
      </c>
      <c r="AC29" s="692"/>
      <c r="AD29" s="692"/>
      <c r="AE29" s="692"/>
      <c r="AF29" s="692"/>
      <c r="AG29" s="667">
        <v>2</v>
      </c>
      <c r="AH29" s="668"/>
      <c r="AI29" s="668"/>
      <c r="AJ29" s="668"/>
      <c r="AK29" s="668"/>
      <c r="AL29" s="667">
        <v>18</v>
      </c>
      <c r="AM29" s="668"/>
      <c r="AN29" s="668"/>
      <c r="AO29" s="668"/>
      <c r="AP29" s="668"/>
      <c r="AQ29" s="667">
        <v>1</v>
      </c>
      <c r="AR29" s="668"/>
      <c r="AS29" s="668"/>
      <c r="AT29" s="668"/>
      <c r="AU29" s="686"/>
      <c r="AW29" s="225"/>
      <c r="AX29" s="227"/>
      <c r="AY29" s="227"/>
      <c r="AZ29" s="227"/>
      <c r="BA29" s="2"/>
      <c r="BB29" s="2"/>
    </row>
    <row r="30" spans="1:54" s="127" customFormat="1" ht="21" customHeight="1">
      <c r="A30" s="670" t="s">
        <v>209</v>
      </c>
      <c r="B30" s="671"/>
      <c r="C30" s="671"/>
      <c r="D30" s="671"/>
      <c r="E30" s="671"/>
      <c r="F30" s="671"/>
      <c r="G30" s="672"/>
      <c r="H30" s="682" t="s">
        <v>200</v>
      </c>
      <c r="I30" s="683"/>
      <c r="J30" s="683"/>
      <c r="K30" s="683"/>
      <c r="L30" s="683"/>
      <c r="M30" s="667">
        <v>4</v>
      </c>
      <c r="N30" s="668"/>
      <c r="O30" s="668"/>
      <c r="P30" s="668"/>
      <c r="Q30" s="668"/>
      <c r="R30" s="667">
        <v>1</v>
      </c>
      <c r="S30" s="668"/>
      <c r="T30" s="668"/>
      <c r="U30" s="668"/>
      <c r="V30" s="668"/>
      <c r="W30" s="667">
        <v>0</v>
      </c>
      <c r="X30" s="668"/>
      <c r="Y30" s="668"/>
      <c r="Z30" s="668"/>
      <c r="AA30" s="669"/>
      <c r="AB30" s="691">
        <v>1</v>
      </c>
      <c r="AC30" s="692"/>
      <c r="AD30" s="692"/>
      <c r="AE30" s="692"/>
      <c r="AF30" s="692"/>
      <c r="AG30" s="667">
        <v>0</v>
      </c>
      <c r="AH30" s="668"/>
      <c r="AI30" s="668"/>
      <c r="AJ30" s="668"/>
      <c r="AK30" s="668"/>
      <c r="AL30" s="667">
        <v>0</v>
      </c>
      <c r="AM30" s="668"/>
      <c r="AN30" s="668"/>
      <c r="AO30" s="668"/>
      <c r="AP30" s="668"/>
      <c r="AQ30" s="667" t="s">
        <v>105</v>
      </c>
      <c r="AR30" s="668"/>
      <c r="AS30" s="668"/>
      <c r="AT30" s="668"/>
      <c r="AU30" s="686"/>
      <c r="AW30" s="225"/>
      <c r="AX30" s="227"/>
      <c r="AY30" s="227"/>
      <c r="AZ30" s="227"/>
      <c r="BA30" s="2"/>
      <c r="BB30" s="2"/>
    </row>
    <row r="31" spans="1:54" s="127" customFormat="1" ht="21" customHeight="1">
      <c r="A31" s="670" t="s">
        <v>208</v>
      </c>
      <c r="B31" s="671"/>
      <c r="C31" s="671"/>
      <c r="D31" s="671"/>
      <c r="E31" s="671"/>
      <c r="F31" s="671"/>
      <c r="G31" s="672"/>
      <c r="H31" s="682" t="s">
        <v>200</v>
      </c>
      <c r="I31" s="683"/>
      <c r="J31" s="683"/>
      <c r="K31" s="683"/>
      <c r="L31" s="683"/>
      <c r="M31" s="667">
        <v>2</v>
      </c>
      <c r="N31" s="668"/>
      <c r="O31" s="668"/>
      <c r="P31" s="668"/>
      <c r="Q31" s="668"/>
      <c r="R31" s="667">
        <v>1</v>
      </c>
      <c r="S31" s="668"/>
      <c r="T31" s="668"/>
      <c r="U31" s="668"/>
      <c r="V31" s="668"/>
      <c r="W31" s="667">
        <v>0</v>
      </c>
      <c r="X31" s="668"/>
      <c r="Y31" s="668"/>
      <c r="Z31" s="668"/>
      <c r="AA31" s="669"/>
      <c r="AB31" s="691">
        <v>0</v>
      </c>
      <c r="AC31" s="692"/>
      <c r="AD31" s="692"/>
      <c r="AE31" s="692"/>
      <c r="AF31" s="692"/>
      <c r="AG31" s="667">
        <v>0</v>
      </c>
      <c r="AH31" s="668"/>
      <c r="AI31" s="668"/>
      <c r="AJ31" s="668"/>
      <c r="AK31" s="668"/>
      <c r="AL31" s="667" t="s">
        <v>416</v>
      </c>
      <c r="AM31" s="668"/>
      <c r="AN31" s="668"/>
      <c r="AO31" s="668"/>
      <c r="AP31" s="668"/>
      <c r="AQ31" s="667" t="s">
        <v>415</v>
      </c>
      <c r="AR31" s="668"/>
      <c r="AS31" s="668"/>
      <c r="AT31" s="668"/>
      <c r="AU31" s="686"/>
      <c r="AW31" s="225"/>
      <c r="AX31" s="227"/>
      <c r="AY31" s="227"/>
      <c r="AZ31" s="227"/>
      <c r="BA31" s="2"/>
      <c r="BB31" s="2"/>
    </row>
    <row r="32" spans="1:54" s="127" customFormat="1" ht="21" customHeight="1">
      <c r="A32" s="670" t="s">
        <v>207</v>
      </c>
      <c r="B32" s="671"/>
      <c r="C32" s="671"/>
      <c r="D32" s="671"/>
      <c r="E32" s="671"/>
      <c r="F32" s="671"/>
      <c r="G32" s="672"/>
      <c r="H32" s="682" t="s">
        <v>200</v>
      </c>
      <c r="I32" s="683"/>
      <c r="J32" s="683"/>
      <c r="K32" s="683"/>
      <c r="L32" s="683"/>
      <c r="M32" s="667">
        <v>20</v>
      </c>
      <c r="N32" s="668"/>
      <c r="O32" s="668"/>
      <c r="P32" s="668"/>
      <c r="Q32" s="668"/>
      <c r="R32" s="667">
        <v>10</v>
      </c>
      <c r="S32" s="668"/>
      <c r="T32" s="668"/>
      <c r="U32" s="668"/>
      <c r="V32" s="668"/>
      <c r="W32" s="667">
        <v>2</v>
      </c>
      <c r="X32" s="668"/>
      <c r="Y32" s="668"/>
      <c r="Z32" s="668"/>
      <c r="AA32" s="669"/>
      <c r="AB32" s="691">
        <v>1</v>
      </c>
      <c r="AC32" s="692"/>
      <c r="AD32" s="692"/>
      <c r="AE32" s="692"/>
      <c r="AF32" s="692"/>
      <c r="AG32" s="667">
        <v>0</v>
      </c>
      <c r="AH32" s="668"/>
      <c r="AI32" s="668"/>
      <c r="AJ32" s="668"/>
      <c r="AK32" s="668"/>
      <c r="AL32" s="667">
        <v>0</v>
      </c>
      <c r="AM32" s="668"/>
      <c r="AN32" s="668"/>
      <c r="AO32" s="668"/>
      <c r="AP32" s="668"/>
      <c r="AQ32" s="667" t="s">
        <v>416</v>
      </c>
      <c r="AR32" s="668"/>
      <c r="AS32" s="668"/>
      <c r="AT32" s="668"/>
      <c r="AU32" s="686"/>
      <c r="AW32" s="225"/>
      <c r="AX32" s="227"/>
      <c r="AY32" s="227"/>
      <c r="AZ32" s="227"/>
      <c r="BA32" s="2"/>
      <c r="BB32" s="2"/>
    </row>
    <row r="33" spans="1:54" s="127" customFormat="1" ht="21" customHeight="1">
      <c r="A33" s="670" t="s">
        <v>206</v>
      </c>
      <c r="B33" s="671"/>
      <c r="C33" s="671"/>
      <c r="D33" s="671"/>
      <c r="E33" s="671"/>
      <c r="F33" s="671"/>
      <c r="G33" s="672"/>
      <c r="H33" s="682" t="s">
        <v>200</v>
      </c>
      <c r="I33" s="683"/>
      <c r="J33" s="683"/>
      <c r="K33" s="683"/>
      <c r="L33" s="683"/>
      <c r="M33" s="667">
        <v>133</v>
      </c>
      <c r="N33" s="668"/>
      <c r="O33" s="668"/>
      <c r="P33" s="668"/>
      <c r="Q33" s="668"/>
      <c r="R33" s="667">
        <v>412</v>
      </c>
      <c r="S33" s="668"/>
      <c r="T33" s="668"/>
      <c r="U33" s="668"/>
      <c r="V33" s="668"/>
      <c r="W33" s="667">
        <v>50</v>
      </c>
      <c r="X33" s="668"/>
      <c r="Y33" s="668"/>
      <c r="Z33" s="668"/>
      <c r="AA33" s="669"/>
      <c r="AB33" s="691">
        <v>165</v>
      </c>
      <c r="AC33" s="692"/>
      <c r="AD33" s="692"/>
      <c r="AE33" s="692"/>
      <c r="AF33" s="692"/>
      <c r="AG33" s="667">
        <v>239</v>
      </c>
      <c r="AH33" s="668"/>
      <c r="AI33" s="668"/>
      <c r="AJ33" s="668"/>
      <c r="AK33" s="668"/>
      <c r="AL33" s="667">
        <v>40</v>
      </c>
      <c r="AM33" s="668"/>
      <c r="AN33" s="668"/>
      <c r="AO33" s="668"/>
      <c r="AP33" s="668"/>
      <c r="AQ33" s="667">
        <v>168</v>
      </c>
      <c r="AR33" s="668"/>
      <c r="AS33" s="668"/>
      <c r="AT33" s="668"/>
      <c r="AU33" s="686"/>
      <c r="AW33" s="225"/>
      <c r="AX33" s="227"/>
      <c r="AY33" s="227"/>
      <c r="AZ33" s="227"/>
      <c r="BA33" s="2"/>
      <c r="BB33" s="2"/>
    </row>
    <row r="34" spans="1:54" s="127" customFormat="1" ht="21" customHeight="1">
      <c r="A34" s="670" t="s">
        <v>205</v>
      </c>
      <c r="B34" s="671"/>
      <c r="C34" s="671"/>
      <c r="D34" s="671"/>
      <c r="E34" s="671"/>
      <c r="F34" s="671"/>
      <c r="G34" s="672"/>
      <c r="H34" s="682" t="s">
        <v>200</v>
      </c>
      <c r="I34" s="683"/>
      <c r="J34" s="683"/>
      <c r="K34" s="683"/>
      <c r="L34" s="683"/>
      <c r="M34" s="667">
        <v>6</v>
      </c>
      <c r="N34" s="668"/>
      <c r="O34" s="668"/>
      <c r="P34" s="668"/>
      <c r="Q34" s="668"/>
      <c r="R34" s="667">
        <v>2</v>
      </c>
      <c r="S34" s="668"/>
      <c r="T34" s="668"/>
      <c r="U34" s="668"/>
      <c r="V34" s="668"/>
      <c r="W34" s="667">
        <v>1</v>
      </c>
      <c r="X34" s="668"/>
      <c r="Y34" s="668"/>
      <c r="Z34" s="668"/>
      <c r="AA34" s="669"/>
      <c r="AB34" s="691">
        <v>1</v>
      </c>
      <c r="AC34" s="692"/>
      <c r="AD34" s="692"/>
      <c r="AE34" s="692"/>
      <c r="AF34" s="692"/>
      <c r="AG34" s="667" t="s">
        <v>105</v>
      </c>
      <c r="AH34" s="668"/>
      <c r="AI34" s="668"/>
      <c r="AJ34" s="668"/>
      <c r="AK34" s="668"/>
      <c r="AL34" s="667">
        <v>0</v>
      </c>
      <c r="AM34" s="668"/>
      <c r="AN34" s="668"/>
      <c r="AO34" s="668"/>
      <c r="AP34" s="668"/>
      <c r="AQ34" s="667" t="s">
        <v>105</v>
      </c>
      <c r="AR34" s="668"/>
      <c r="AS34" s="668"/>
      <c r="AT34" s="668"/>
      <c r="AU34" s="686"/>
      <c r="AW34" s="225"/>
      <c r="AX34" s="227"/>
      <c r="AY34" s="227"/>
      <c r="AZ34" s="227"/>
      <c r="BA34" s="2"/>
      <c r="BB34" s="2"/>
    </row>
    <row r="35" spans="1:54" s="127" customFormat="1" ht="21" customHeight="1">
      <c r="A35" s="670" t="s">
        <v>204</v>
      </c>
      <c r="B35" s="671"/>
      <c r="C35" s="671"/>
      <c r="D35" s="671"/>
      <c r="E35" s="671"/>
      <c r="F35" s="671"/>
      <c r="G35" s="672"/>
      <c r="H35" s="682" t="s">
        <v>200</v>
      </c>
      <c r="I35" s="683"/>
      <c r="J35" s="683"/>
      <c r="K35" s="683"/>
      <c r="L35" s="683"/>
      <c r="M35" s="667" t="s">
        <v>415</v>
      </c>
      <c r="N35" s="668"/>
      <c r="O35" s="668"/>
      <c r="P35" s="668"/>
      <c r="Q35" s="668"/>
      <c r="R35" s="667" t="s">
        <v>416</v>
      </c>
      <c r="S35" s="668"/>
      <c r="T35" s="668"/>
      <c r="U35" s="668"/>
      <c r="V35" s="668"/>
      <c r="W35" s="667" t="s">
        <v>416</v>
      </c>
      <c r="X35" s="668"/>
      <c r="Y35" s="668"/>
      <c r="Z35" s="668"/>
      <c r="AA35" s="669"/>
      <c r="AB35" s="667" t="s">
        <v>423</v>
      </c>
      <c r="AC35" s="668"/>
      <c r="AD35" s="668"/>
      <c r="AE35" s="668"/>
      <c r="AF35" s="668"/>
      <c r="AG35" s="667" t="s">
        <v>415</v>
      </c>
      <c r="AH35" s="668"/>
      <c r="AI35" s="668"/>
      <c r="AJ35" s="668"/>
      <c r="AK35" s="668"/>
      <c r="AL35" s="667" t="s">
        <v>415</v>
      </c>
      <c r="AM35" s="668"/>
      <c r="AN35" s="668"/>
      <c r="AO35" s="668"/>
      <c r="AP35" s="668"/>
      <c r="AQ35" s="667" t="s">
        <v>415</v>
      </c>
      <c r="AR35" s="668"/>
      <c r="AS35" s="668"/>
      <c r="AT35" s="668"/>
      <c r="AU35" s="686"/>
      <c r="AW35" s="225"/>
      <c r="AX35" s="227"/>
      <c r="AY35" s="227"/>
      <c r="AZ35" s="227"/>
      <c r="BA35" s="2"/>
      <c r="BB35" s="2"/>
    </row>
    <row r="36" spans="1:54" s="127" customFormat="1" ht="21" customHeight="1">
      <c r="A36" s="670" t="s">
        <v>203</v>
      </c>
      <c r="B36" s="671"/>
      <c r="C36" s="671"/>
      <c r="D36" s="671"/>
      <c r="E36" s="671"/>
      <c r="F36" s="671"/>
      <c r="G36" s="672"/>
      <c r="H36" s="682" t="s">
        <v>200</v>
      </c>
      <c r="I36" s="683"/>
      <c r="J36" s="683"/>
      <c r="K36" s="683"/>
      <c r="L36" s="683"/>
      <c r="M36" s="667" t="s">
        <v>416</v>
      </c>
      <c r="N36" s="668"/>
      <c r="O36" s="668"/>
      <c r="P36" s="668"/>
      <c r="Q36" s="668"/>
      <c r="R36" s="667" t="s">
        <v>416</v>
      </c>
      <c r="S36" s="668"/>
      <c r="T36" s="668"/>
      <c r="U36" s="668"/>
      <c r="V36" s="668"/>
      <c r="W36" s="667" t="s">
        <v>416</v>
      </c>
      <c r="X36" s="668"/>
      <c r="Y36" s="668"/>
      <c r="Z36" s="668"/>
      <c r="AA36" s="669"/>
      <c r="AB36" s="667" t="s">
        <v>416</v>
      </c>
      <c r="AC36" s="668"/>
      <c r="AD36" s="668"/>
      <c r="AE36" s="668"/>
      <c r="AF36" s="668"/>
      <c r="AG36" s="667" t="s">
        <v>416</v>
      </c>
      <c r="AH36" s="668"/>
      <c r="AI36" s="668"/>
      <c r="AJ36" s="668"/>
      <c r="AK36" s="668"/>
      <c r="AL36" s="667" t="s">
        <v>416</v>
      </c>
      <c r="AM36" s="668"/>
      <c r="AN36" s="668"/>
      <c r="AO36" s="668"/>
      <c r="AP36" s="668"/>
      <c r="AQ36" s="667" t="s">
        <v>416</v>
      </c>
      <c r="AR36" s="668"/>
      <c r="AS36" s="668"/>
      <c r="AT36" s="668"/>
      <c r="AU36" s="686"/>
      <c r="AW36" s="225"/>
      <c r="AX36" s="227"/>
      <c r="AY36" s="227"/>
      <c r="AZ36" s="227"/>
      <c r="BA36" s="2"/>
      <c r="BB36" s="2"/>
    </row>
    <row r="37" spans="1:54" s="127" customFormat="1" ht="21" customHeight="1">
      <c r="A37" s="673" t="s">
        <v>202</v>
      </c>
      <c r="B37" s="674"/>
      <c r="C37" s="674"/>
      <c r="D37" s="674"/>
      <c r="E37" s="674"/>
      <c r="F37" s="674"/>
      <c r="G37" s="675"/>
      <c r="H37" s="682" t="s">
        <v>200</v>
      </c>
      <c r="I37" s="683"/>
      <c r="J37" s="683"/>
      <c r="K37" s="683"/>
      <c r="L37" s="683"/>
      <c r="M37" s="667">
        <v>1</v>
      </c>
      <c r="N37" s="668"/>
      <c r="O37" s="668"/>
      <c r="P37" s="668"/>
      <c r="Q37" s="668"/>
      <c r="R37" s="667">
        <v>1</v>
      </c>
      <c r="S37" s="668"/>
      <c r="T37" s="668"/>
      <c r="U37" s="668"/>
      <c r="V37" s="668"/>
      <c r="W37" s="667" t="s">
        <v>416</v>
      </c>
      <c r="X37" s="668"/>
      <c r="Y37" s="668"/>
      <c r="Z37" s="668"/>
      <c r="AA37" s="669"/>
      <c r="AB37" s="667" t="s">
        <v>415</v>
      </c>
      <c r="AC37" s="668"/>
      <c r="AD37" s="668"/>
      <c r="AE37" s="668"/>
      <c r="AF37" s="668"/>
      <c r="AG37" s="667" t="s">
        <v>415</v>
      </c>
      <c r="AH37" s="668"/>
      <c r="AI37" s="668"/>
      <c r="AJ37" s="668"/>
      <c r="AK37" s="668"/>
      <c r="AL37" s="667" t="s">
        <v>415</v>
      </c>
      <c r="AM37" s="668"/>
      <c r="AN37" s="668"/>
      <c r="AO37" s="668"/>
      <c r="AP37" s="668"/>
      <c r="AQ37" s="667">
        <v>0</v>
      </c>
      <c r="AR37" s="668"/>
      <c r="AS37" s="668"/>
      <c r="AT37" s="668"/>
      <c r="AU37" s="686"/>
      <c r="AW37" s="225"/>
      <c r="AX37" s="227"/>
      <c r="AY37" s="227"/>
      <c r="AZ37" s="227"/>
      <c r="BA37" s="2"/>
      <c r="BB37" s="2"/>
    </row>
    <row r="38" spans="1:54" s="127" customFormat="1" ht="21" customHeight="1">
      <c r="A38" s="676" t="s">
        <v>201</v>
      </c>
      <c r="B38" s="677"/>
      <c r="C38" s="677"/>
      <c r="D38" s="677"/>
      <c r="E38" s="677"/>
      <c r="F38" s="677"/>
      <c r="G38" s="678"/>
      <c r="H38" s="684" t="s">
        <v>200</v>
      </c>
      <c r="I38" s="685"/>
      <c r="J38" s="685"/>
      <c r="K38" s="685"/>
      <c r="L38" s="685"/>
      <c r="M38" s="679" t="s">
        <v>416</v>
      </c>
      <c r="N38" s="680"/>
      <c r="O38" s="680"/>
      <c r="P38" s="680"/>
      <c r="Q38" s="680"/>
      <c r="R38" s="679" t="s">
        <v>416</v>
      </c>
      <c r="S38" s="680"/>
      <c r="T38" s="680"/>
      <c r="U38" s="680"/>
      <c r="V38" s="680"/>
      <c r="W38" s="679">
        <v>1</v>
      </c>
      <c r="X38" s="680"/>
      <c r="Y38" s="680"/>
      <c r="Z38" s="680"/>
      <c r="AA38" s="681"/>
      <c r="AB38" s="679" t="s">
        <v>416</v>
      </c>
      <c r="AC38" s="680"/>
      <c r="AD38" s="680"/>
      <c r="AE38" s="680"/>
      <c r="AF38" s="680"/>
      <c r="AG38" s="679">
        <v>28</v>
      </c>
      <c r="AH38" s="680"/>
      <c r="AI38" s="680"/>
      <c r="AJ38" s="680"/>
      <c r="AK38" s="680"/>
      <c r="AL38" s="679" t="s">
        <v>416</v>
      </c>
      <c r="AM38" s="680"/>
      <c r="AN38" s="680"/>
      <c r="AO38" s="680"/>
      <c r="AP38" s="680"/>
      <c r="AQ38" s="679" t="s">
        <v>416</v>
      </c>
      <c r="AR38" s="680"/>
      <c r="AS38" s="680"/>
      <c r="AT38" s="680"/>
      <c r="AU38" s="687"/>
      <c r="AW38" s="225"/>
      <c r="AX38" s="227"/>
      <c r="AY38" s="227"/>
      <c r="AZ38" s="227"/>
      <c r="BA38" s="2"/>
      <c r="BB38" s="2"/>
    </row>
    <row r="39" spans="1:54" s="127" customFormat="1" ht="13.5">
      <c r="A39" s="127" t="s">
        <v>427</v>
      </c>
      <c r="AU39" s="129" t="s">
        <v>462</v>
      </c>
    </row>
    <row r="40" spans="1:54" s="127" customFormat="1" ht="18" customHeight="1">
      <c r="A40" s="128" t="s">
        <v>428</v>
      </c>
      <c r="B40" s="128"/>
    </row>
    <row r="41" spans="1:54" s="127" customFormat="1" ht="13.5"/>
    <row r="42" spans="1:54" s="127" customFormat="1" ht="13.5"/>
    <row r="43" spans="1:54" s="127" customFormat="1" ht="13.5"/>
    <row r="44" spans="1:54" s="127" customFormat="1" ht="13.5"/>
    <row r="45" spans="1:54" s="127" customFormat="1" ht="13.5"/>
    <row r="46" spans="1:54" s="127" customFormat="1" ht="13.5"/>
  </sheetData>
  <mergeCells count="348">
    <mergeCell ref="AS4:AU4"/>
    <mergeCell ref="AS7:AU7"/>
    <mergeCell ref="AS8:AU8"/>
    <mergeCell ref="AS9:AU9"/>
    <mergeCell ref="AS10:AU10"/>
    <mergeCell ref="AS11:AU11"/>
    <mergeCell ref="AP11:AR11"/>
    <mergeCell ref="X4:Z4"/>
    <mergeCell ref="X7:Z7"/>
    <mergeCell ref="X8:Z8"/>
    <mergeCell ref="X9:Z9"/>
    <mergeCell ref="X10:Z10"/>
    <mergeCell ref="X11:Z11"/>
    <mergeCell ref="AA4:AC4"/>
    <mergeCell ref="AJ7:AL7"/>
    <mergeCell ref="AJ8:AL8"/>
    <mergeCell ref="AM4:AO4"/>
    <mergeCell ref="AP4:AR4"/>
    <mergeCell ref="AM7:AO7"/>
    <mergeCell ref="AP7:AR7"/>
    <mergeCell ref="AM8:AO8"/>
    <mergeCell ref="AP8:AR8"/>
    <mergeCell ref="AJ11:AL11"/>
    <mergeCell ref="AM11:AO11"/>
    <mergeCell ref="AP9:AR9"/>
    <mergeCell ref="L4:N4"/>
    <mergeCell ref="L7:N7"/>
    <mergeCell ref="L8:N8"/>
    <mergeCell ref="AA11:AC11"/>
    <mergeCell ref="AD11:AF11"/>
    <mergeCell ref="AG11:AI11"/>
    <mergeCell ref="AD4:AF4"/>
    <mergeCell ref="AA7:AC7"/>
    <mergeCell ref="AD7:AF7"/>
    <mergeCell ref="AA8:AC8"/>
    <mergeCell ref="AG8:AI8"/>
    <mergeCell ref="O6:Q6"/>
    <mergeCell ref="R6:T6"/>
    <mergeCell ref="U6:W6"/>
    <mergeCell ref="X6:Z6"/>
    <mergeCell ref="C3:E3"/>
    <mergeCell ref="AM3:AO3"/>
    <mergeCell ref="AP3:AR3"/>
    <mergeCell ref="AS3:AU3"/>
    <mergeCell ref="C4:E4"/>
    <mergeCell ref="C7:E7"/>
    <mergeCell ref="C8:E8"/>
    <mergeCell ref="C9:E9"/>
    <mergeCell ref="C10:E10"/>
    <mergeCell ref="AD8:AF8"/>
    <mergeCell ref="AG4:AI4"/>
    <mergeCell ref="AJ4:AL4"/>
    <mergeCell ref="AG7:AI7"/>
    <mergeCell ref="AA10:AC10"/>
    <mergeCell ref="AD10:AF10"/>
    <mergeCell ref="AG10:AI10"/>
    <mergeCell ref="AJ10:AL10"/>
    <mergeCell ref="AM10:AO10"/>
    <mergeCell ref="AP10:AR10"/>
    <mergeCell ref="AA9:AC9"/>
    <mergeCell ref="AD9:AF9"/>
    <mergeCell ref="AG9:AI9"/>
    <mergeCell ref="AJ9:AL9"/>
    <mergeCell ref="AM9:AO9"/>
    <mergeCell ref="R3:T3"/>
    <mergeCell ref="U3:W3"/>
    <mergeCell ref="X3:Z3"/>
    <mergeCell ref="AA3:AC3"/>
    <mergeCell ref="R11:T11"/>
    <mergeCell ref="A3:B3"/>
    <mergeCell ref="A4:B4"/>
    <mergeCell ref="A7:B7"/>
    <mergeCell ref="L11:N11"/>
    <mergeCell ref="U10:W10"/>
    <mergeCell ref="U11:W11"/>
    <mergeCell ref="I4:K4"/>
    <mergeCell ref="I7:K7"/>
    <mergeCell ref="I8:K8"/>
    <mergeCell ref="I9:K9"/>
    <mergeCell ref="I10:K10"/>
    <mergeCell ref="R4:T4"/>
    <mergeCell ref="R7:T7"/>
    <mergeCell ref="C11:E11"/>
    <mergeCell ref="F4:H4"/>
    <mergeCell ref="F7:H7"/>
    <mergeCell ref="F8:H8"/>
    <mergeCell ref="F9:H9"/>
    <mergeCell ref="F10:H10"/>
    <mergeCell ref="A14:B14"/>
    <mergeCell ref="C14:E14"/>
    <mergeCell ref="AD3:AF3"/>
    <mergeCell ref="AG3:AI3"/>
    <mergeCell ref="AJ3:AL3"/>
    <mergeCell ref="L9:N9"/>
    <mergeCell ref="L10:N10"/>
    <mergeCell ref="U4:W4"/>
    <mergeCell ref="U7:W7"/>
    <mergeCell ref="U8:W8"/>
    <mergeCell ref="U9:W9"/>
    <mergeCell ref="O4:Q4"/>
    <mergeCell ref="O7:Q7"/>
    <mergeCell ref="R8:T8"/>
    <mergeCell ref="R9:T9"/>
    <mergeCell ref="R10:T10"/>
    <mergeCell ref="AA6:AC6"/>
    <mergeCell ref="AD6:AF6"/>
    <mergeCell ref="AG6:AI6"/>
    <mergeCell ref="AJ6:AL6"/>
    <mergeCell ref="F3:H3"/>
    <mergeCell ref="I3:K3"/>
    <mergeCell ref="L3:N3"/>
    <mergeCell ref="O3:Q3"/>
    <mergeCell ref="A8:B8"/>
    <mergeCell ref="A9:B9"/>
    <mergeCell ref="A10:B10"/>
    <mergeCell ref="I11:K11"/>
    <mergeCell ref="O11:Q11"/>
    <mergeCell ref="A11:B11"/>
    <mergeCell ref="O8:Q8"/>
    <mergeCell ref="O9:Q9"/>
    <mergeCell ref="O10:Q10"/>
    <mergeCell ref="F11:H11"/>
    <mergeCell ref="H31:L31"/>
    <mergeCell ref="H32:L32"/>
    <mergeCell ref="H33:L33"/>
    <mergeCell ref="H34:L34"/>
    <mergeCell ref="H35:L35"/>
    <mergeCell ref="AM6:AO6"/>
    <mergeCell ref="AP6:AR6"/>
    <mergeCell ref="AS6:AU6"/>
    <mergeCell ref="A5:B5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G5:AI5"/>
    <mergeCell ref="AJ5:AL5"/>
    <mergeCell ref="AM5:AO5"/>
    <mergeCell ref="AP5:AR5"/>
    <mergeCell ref="AS5:AU5"/>
    <mergeCell ref="A6:B6"/>
    <mergeCell ref="C6:E6"/>
    <mergeCell ref="F6:H6"/>
    <mergeCell ref="I6:K6"/>
    <mergeCell ref="L6:N6"/>
    <mergeCell ref="H30:L30"/>
    <mergeCell ref="M24:Q24"/>
    <mergeCell ref="M26:Q26"/>
    <mergeCell ref="AG14:AI14"/>
    <mergeCell ref="H27:L27"/>
    <mergeCell ref="H28:L28"/>
    <mergeCell ref="H29:L29"/>
    <mergeCell ref="H17:L18"/>
    <mergeCell ref="H19:L19"/>
    <mergeCell ref="H20:L20"/>
    <mergeCell ref="H21:L21"/>
    <mergeCell ref="H22:L22"/>
    <mergeCell ref="H23:L23"/>
    <mergeCell ref="H24:L24"/>
    <mergeCell ref="H25:L25"/>
    <mergeCell ref="H26:L26"/>
    <mergeCell ref="M19:Q19"/>
    <mergeCell ref="R19:V19"/>
    <mergeCell ref="W19:AA19"/>
    <mergeCell ref="AS14:AU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W17:AA18"/>
    <mergeCell ref="AB17:AF18"/>
    <mergeCell ref="AG17:AK18"/>
    <mergeCell ref="AL17:AP18"/>
    <mergeCell ref="AB19:AF19"/>
    <mergeCell ref="AG19:AK19"/>
    <mergeCell ref="AL19:AP19"/>
    <mergeCell ref="AJ14:AL14"/>
    <mergeCell ref="AM14:AO14"/>
    <mergeCell ref="AP14:AR14"/>
    <mergeCell ref="M23:Q23"/>
    <mergeCell ref="R23:V23"/>
    <mergeCell ref="W23:AA23"/>
    <mergeCell ref="AB23:AF23"/>
    <mergeCell ref="AG23:AK23"/>
    <mergeCell ref="AL23:AP23"/>
    <mergeCell ref="AQ23:AU23"/>
    <mergeCell ref="AQ17:AU18"/>
    <mergeCell ref="AQ19:AU19"/>
    <mergeCell ref="AB21:AF21"/>
    <mergeCell ref="AG21:AK21"/>
    <mergeCell ref="M22:Q22"/>
    <mergeCell ref="R22:V22"/>
    <mergeCell ref="M20:Q20"/>
    <mergeCell ref="R20:V20"/>
    <mergeCell ref="W20:AA20"/>
    <mergeCell ref="AB20:AF20"/>
    <mergeCell ref="AG20:AK20"/>
    <mergeCell ref="AL20:AP20"/>
    <mergeCell ref="M21:Q21"/>
    <mergeCell ref="R21:V21"/>
    <mergeCell ref="W21:AA21"/>
    <mergeCell ref="M17:Q18"/>
    <mergeCell ref="R17:V18"/>
    <mergeCell ref="AQ20:AU20"/>
    <mergeCell ref="AL21:AP21"/>
    <mergeCell ref="AQ21:AU21"/>
    <mergeCell ref="R24:V24"/>
    <mergeCell ref="W24:AA24"/>
    <mergeCell ref="AB24:AF24"/>
    <mergeCell ref="AG24:AK24"/>
    <mergeCell ref="AL24:AP24"/>
    <mergeCell ref="AQ24:AU24"/>
    <mergeCell ref="W22:AA22"/>
    <mergeCell ref="AB22:AF22"/>
    <mergeCell ref="AG22:AK22"/>
    <mergeCell ref="AL22:AP22"/>
    <mergeCell ref="AQ22:AU22"/>
    <mergeCell ref="M25:Q25"/>
    <mergeCell ref="R25:V25"/>
    <mergeCell ref="W25:AA25"/>
    <mergeCell ref="AB25:AF25"/>
    <mergeCell ref="AG25:AK25"/>
    <mergeCell ref="AL25:AP25"/>
    <mergeCell ref="AQ25:AU25"/>
    <mergeCell ref="R26:V26"/>
    <mergeCell ref="W26:AA26"/>
    <mergeCell ref="AB26:AF26"/>
    <mergeCell ref="AG26:AK26"/>
    <mergeCell ref="AL26:AP26"/>
    <mergeCell ref="AQ26:AU26"/>
    <mergeCell ref="M27:Q27"/>
    <mergeCell ref="R27:V27"/>
    <mergeCell ref="W27:AA27"/>
    <mergeCell ref="AB27:AF27"/>
    <mergeCell ref="AG27:AK27"/>
    <mergeCell ref="AL27:AP27"/>
    <mergeCell ref="AQ27:AU27"/>
    <mergeCell ref="M28:Q28"/>
    <mergeCell ref="R28:V28"/>
    <mergeCell ref="W28:AA28"/>
    <mergeCell ref="AB28:AF28"/>
    <mergeCell ref="AG28:AK28"/>
    <mergeCell ref="AL28:AP28"/>
    <mergeCell ref="AQ28:AU28"/>
    <mergeCell ref="M29:Q29"/>
    <mergeCell ref="R29:V29"/>
    <mergeCell ref="W29:AA29"/>
    <mergeCell ref="AB29:AF29"/>
    <mergeCell ref="AG29:AK29"/>
    <mergeCell ref="AL29:AP29"/>
    <mergeCell ref="AQ29:AU29"/>
    <mergeCell ref="M30:Q30"/>
    <mergeCell ref="R30:V30"/>
    <mergeCell ref="W30:AA30"/>
    <mergeCell ref="AB30:AF30"/>
    <mergeCell ref="AG30:AK30"/>
    <mergeCell ref="AL30:AP30"/>
    <mergeCell ref="AQ30:AU30"/>
    <mergeCell ref="M31:Q31"/>
    <mergeCell ref="R31:V31"/>
    <mergeCell ref="W31:AA31"/>
    <mergeCell ref="AB31:AF31"/>
    <mergeCell ref="AG31:AK31"/>
    <mergeCell ref="AL31:AP31"/>
    <mergeCell ref="AQ31:AU31"/>
    <mergeCell ref="M32:Q32"/>
    <mergeCell ref="R32:V32"/>
    <mergeCell ref="W32:AA32"/>
    <mergeCell ref="AB32:AF32"/>
    <mergeCell ref="AG32:AK32"/>
    <mergeCell ref="AL32:AP32"/>
    <mergeCell ref="AQ32:AU32"/>
    <mergeCell ref="M33:Q33"/>
    <mergeCell ref="R33:V33"/>
    <mergeCell ref="W33:AA33"/>
    <mergeCell ref="AB33:AF33"/>
    <mergeCell ref="AG33:AK33"/>
    <mergeCell ref="AL33:AP33"/>
    <mergeCell ref="AQ33:AU33"/>
    <mergeCell ref="AQ36:AU36"/>
    <mergeCell ref="M37:Q37"/>
    <mergeCell ref="R37:V37"/>
    <mergeCell ref="W37:AA37"/>
    <mergeCell ref="AB37:AF37"/>
    <mergeCell ref="AG37:AK37"/>
    <mergeCell ref="AL37:AP37"/>
    <mergeCell ref="AQ37:AU37"/>
    <mergeCell ref="M34:Q34"/>
    <mergeCell ref="R34:V34"/>
    <mergeCell ref="W34:AA34"/>
    <mergeCell ref="AB34:AF34"/>
    <mergeCell ref="AG34:AK34"/>
    <mergeCell ref="AL34:AP34"/>
    <mergeCell ref="AQ34:AU34"/>
    <mergeCell ref="M35:Q35"/>
    <mergeCell ref="R35:V35"/>
    <mergeCell ref="W35:AA35"/>
    <mergeCell ref="AB35:AF35"/>
    <mergeCell ref="AG35:AK35"/>
    <mergeCell ref="AL35:AP35"/>
    <mergeCell ref="AQ35:AU35"/>
    <mergeCell ref="AQ38:AU3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A35:G35"/>
    <mergeCell ref="M36:Q36"/>
    <mergeCell ref="R36:V36"/>
    <mergeCell ref="W36:AA36"/>
    <mergeCell ref="AB36:AF36"/>
    <mergeCell ref="AG36:AK36"/>
    <mergeCell ref="AL36:AP36"/>
    <mergeCell ref="A36:G36"/>
    <mergeCell ref="A37:G37"/>
    <mergeCell ref="A38:G38"/>
    <mergeCell ref="M38:Q38"/>
    <mergeCell ref="R38:V38"/>
    <mergeCell ref="W38:AA38"/>
    <mergeCell ref="AB38:AF38"/>
    <mergeCell ref="AG38:AK38"/>
    <mergeCell ref="AL38:AP38"/>
    <mergeCell ref="H36:L36"/>
    <mergeCell ref="H37:L37"/>
    <mergeCell ref="H38:L38"/>
  </mergeCells>
  <phoneticPr fontId="2"/>
  <pageMargins left="0.59055118110236227" right="0.59055118110236227" top="0.47244094488188981" bottom="0.35433070866141736" header="0.31496062992125984" footer="0.19685039370078741"/>
  <pageSetup paperSize="9" firstPageNumber="72" orientation="portrait" useFirstPageNumber="1" r:id="rId1"/>
  <headerFooter alignWithMargins="0">
    <oddHeader>&amp;L&amp;10産   業</oddHeader>
    <oddFooter>&amp;C－&amp;P－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zoomScaleNormal="100" zoomScaleSheetLayoutView="100" workbookViewId="0">
      <selection activeCell="L23" sqref="L23"/>
    </sheetView>
  </sheetViews>
  <sheetFormatPr defaultRowHeight="13.5"/>
  <cols>
    <col min="1" max="1" width="0.125" style="263" customWidth="1"/>
    <col min="2" max="2" width="10.375" style="281" customWidth="1"/>
    <col min="3" max="5" width="7.125" style="281" customWidth="1"/>
    <col min="6" max="6" width="7.125" style="263" customWidth="1"/>
    <col min="7" max="7" width="6.75" style="263" customWidth="1"/>
    <col min="8" max="8" width="6.625" style="263" customWidth="1"/>
    <col min="9" max="9" width="6.875" style="263" customWidth="1"/>
    <col min="10" max="10" width="7.125" style="263" customWidth="1"/>
    <col min="11" max="11" width="6.75" style="263" customWidth="1"/>
    <col min="12" max="12" width="7" style="263" customWidth="1"/>
    <col min="13" max="13" width="6.875" style="263" customWidth="1"/>
    <col min="14" max="14" width="6.75" style="263" customWidth="1"/>
    <col min="15" max="15" width="7.125" style="263" customWidth="1"/>
    <col min="16" max="16" width="6.75" style="263" customWidth="1"/>
    <col min="17" max="17" width="6.625" style="263" customWidth="1"/>
    <col min="18" max="18" width="6.875" style="263" customWidth="1"/>
    <col min="19" max="19" width="7.125" style="263" customWidth="1"/>
    <col min="20" max="20" width="6.75" style="263" customWidth="1"/>
    <col min="21" max="256" width="9" style="263"/>
    <col min="257" max="257" width="0.125" style="263" customWidth="1"/>
    <col min="258" max="258" width="10.375" style="263" customWidth="1"/>
    <col min="259" max="262" width="7.125" style="263" customWidth="1"/>
    <col min="263" max="263" width="6.75" style="263" customWidth="1"/>
    <col min="264" max="264" width="6.625" style="263" customWidth="1"/>
    <col min="265" max="265" width="6.875" style="263" customWidth="1"/>
    <col min="266" max="266" width="7.125" style="263" customWidth="1"/>
    <col min="267" max="267" width="6.75" style="263" customWidth="1"/>
    <col min="268" max="268" width="7" style="263" customWidth="1"/>
    <col min="269" max="269" width="6.875" style="263" customWidth="1"/>
    <col min="270" max="270" width="6.75" style="263" customWidth="1"/>
    <col min="271" max="271" width="7.125" style="263" customWidth="1"/>
    <col min="272" max="272" width="6.75" style="263" customWidth="1"/>
    <col min="273" max="273" width="6.625" style="263" customWidth="1"/>
    <col min="274" max="274" width="6.875" style="263" customWidth="1"/>
    <col min="275" max="275" width="7.125" style="263" customWidth="1"/>
    <col min="276" max="276" width="6.75" style="263" customWidth="1"/>
    <col min="277" max="512" width="9" style="263"/>
    <col min="513" max="513" width="0.125" style="263" customWidth="1"/>
    <col min="514" max="514" width="10.375" style="263" customWidth="1"/>
    <col min="515" max="518" width="7.125" style="263" customWidth="1"/>
    <col min="519" max="519" width="6.75" style="263" customWidth="1"/>
    <col min="520" max="520" width="6.625" style="263" customWidth="1"/>
    <col min="521" max="521" width="6.875" style="263" customWidth="1"/>
    <col min="522" max="522" width="7.125" style="263" customWidth="1"/>
    <col min="523" max="523" width="6.75" style="263" customWidth="1"/>
    <col min="524" max="524" width="7" style="263" customWidth="1"/>
    <col min="525" max="525" width="6.875" style="263" customWidth="1"/>
    <col min="526" max="526" width="6.75" style="263" customWidth="1"/>
    <col min="527" max="527" width="7.125" style="263" customWidth="1"/>
    <col min="528" max="528" width="6.75" style="263" customWidth="1"/>
    <col min="529" max="529" width="6.625" style="263" customWidth="1"/>
    <col min="530" max="530" width="6.875" style="263" customWidth="1"/>
    <col min="531" max="531" width="7.125" style="263" customWidth="1"/>
    <col min="532" max="532" width="6.75" style="263" customWidth="1"/>
    <col min="533" max="768" width="9" style="263"/>
    <col min="769" max="769" width="0.125" style="263" customWidth="1"/>
    <col min="770" max="770" width="10.375" style="263" customWidth="1"/>
    <col min="771" max="774" width="7.125" style="263" customWidth="1"/>
    <col min="775" max="775" width="6.75" style="263" customWidth="1"/>
    <col min="776" max="776" width="6.625" style="263" customWidth="1"/>
    <col min="777" max="777" width="6.875" style="263" customWidth="1"/>
    <col min="778" max="778" width="7.125" style="263" customWidth="1"/>
    <col min="779" max="779" width="6.75" style="263" customWidth="1"/>
    <col min="780" max="780" width="7" style="263" customWidth="1"/>
    <col min="781" max="781" width="6.875" style="263" customWidth="1"/>
    <col min="782" max="782" width="6.75" style="263" customWidth="1"/>
    <col min="783" max="783" width="7.125" style="263" customWidth="1"/>
    <col min="784" max="784" width="6.75" style="263" customWidth="1"/>
    <col min="785" max="785" width="6.625" style="263" customWidth="1"/>
    <col min="786" max="786" width="6.875" style="263" customWidth="1"/>
    <col min="787" max="787" width="7.125" style="263" customWidth="1"/>
    <col min="788" max="788" width="6.75" style="263" customWidth="1"/>
    <col min="789" max="1024" width="9" style="263"/>
    <col min="1025" max="1025" width="0.125" style="263" customWidth="1"/>
    <col min="1026" max="1026" width="10.375" style="263" customWidth="1"/>
    <col min="1027" max="1030" width="7.125" style="263" customWidth="1"/>
    <col min="1031" max="1031" width="6.75" style="263" customWidth="1"/>
    <col min="1032" max="1032" width="6.625" style="263" customWidth="1"/>
    <col min="1033" max="1033" width="6.875" style="263" customWidth="1"/>
    <col min="1034" max="1034" width="7.125" style="263" customWidth="1"/>
    <col min="1035" max="1035" width="6.75" style="263" customWidth="1"/>
    <col min="1036" max="1036" width="7" style="263" customWidth="1"/>
    <col min="1037" max="1037" width="6.875" style="263" customWidth="1"/>
    <col min="1038" max="1038" width="6.75" style="263" customWidth="1"/>
    <col min="1039" max="1039" width="7.125" style="263" customWidth="1"/>
    <col min="1040" max="1040" width="6.75" style="263" customWidth="1"/>
    <col min="1041" max="1041" width="6.625" style="263" customWidth="1"/>
    <col min="1042" max="1042" width="6.875" style="263" customWidth="1"/>
    <col min="1043" max="1043" width="7.125" style="263" customWidth="1"/>
    <col min="1044" max="1044" width="6.75" style="263" customWidth="1"/>
    <col min="1045" max="1280" width="9" style="263"/>
    <col min="1281" max="1281" width="0.125" style="263" customWidth="1"/>
    <col min="1282" max="1282" width="10.375" style="263" customWidth="1"/>
    <col min="1283" max="1286" width="7.125" style="263" customWidth="1"/>
    <col min="1287" max="1287" width="6.75" style="263" customWidth="1"/>
    <col min="1288" max="1288" width="6.625" style="263" customWidth="1"/>
    <col min="1289" max="1289" width="6.875" style="263" customWidth="1"/>
    <col min="1290" max="1290" width="7.125" style="263" customWidth="1"/>
    <col min="1291" max="1291" width="6.75" style="263" customWidth="1"/>
    <col min="1292" max="1292" width="7" style="263" customWidth="1"/>
    <col min="1293" max="1293" width="6.875" style="263" customWidth="1"/>
    <col min="1294" max="1294" width="6.75" style="263" customWidth="1"/>
    <col min="1295" max="1295" width="7.125" style="263" customWidth="1"/>
    <col min="1296" max="1296" width="6.75" style="263" customWidth="1"/>
    <col min="1297" max="1297" width="6.625" style="263" customWidth="1"/>
    <col min="1298" max="1298" width="6.875" style="263" customWidth="1"/>
    <col min="1299" max="1299" width="7.125" style="263" customWidth="1"/>
    <col min="1300" max="1300" width="6.75" style="263" customWidth="1"/>
    <col min="1301" max="1536" width="9" style="263"/>
    <col min="1537" max="1537" width="0.125" style="263" customWidth="1"/>
    <col min="1538" max="1538" width="10.375" style="263" customWidth="1"/>
    <col min="1539" max="1542" width="7.125" style="263" customWidth="1"/>
    <col min="1543" max="1543" width="6.75" style="263" customWidth="1"/>
    <col min="1544" max="1544" width="6.625" style="263" customWidth="1"/>
    <col min="1545" max="1545" width="6.875" style="263" customWidth="1"/>
    <col min="1546" max="1546" width="7.125" style="263" customWidth="1"/>
    <col min="1547" max="1547" width="6.75" style="263" customWidth="1"/>
    <col min="1548" max="1548" width="7" style="263" customWidth="1"/>
    <col min="1549" max="1549" width="6.875" style="263" customWidth="1"/>
    <col min="1550" max="1550" width="6.75" style="263" customWidth="1"/>
    <col min="1551" max="1551" width="7.125" style="263" customWidth="1"/>
    <col min="1552" max="1552" width="6.75" style="263" customWidth="1"/>
    <col min="1553" max="1553" width="6.625" style="263" customWidth="1"/>
    <col min="1554" max="1554" width="6.875" style="263" customWidth="1"/>
    <col min="1555" max="1555" width="7.125" style="263" customWidth="1"/>
    <col min="1556" max="1556" width="6.75" style="263" customWidth="1"/>
    <col min="1557" max="1792" width="9" style="263"/>
    <col min="1793" max="1793" width="0.125" style="263" customWidth="1"/>
    <col min="1794" max="1794" width="10.375" style="263" customWidth="1"/>
    <col min="1795" max="1798" width="7.125" style="263" customWidth="1"/>
    <col min="1799" max="1799" width="6.75" style="263" customWidth="1"/>
    <col min="1800" max="1800" width="6.625" style="263" customWidth="1"/>
    <col min="1801" max="1801" width="6.875" style="263" customWidth="1"/>
    <col min="1802" max="1802" width="7.125" style="263" customWidth="1"/>
    <col min="1803" max="1803" width="6.75" style="263" customWidth="1"/>
    <col min="1804" max="1804" width="7" style="263" customWidth="1"/>
    <col min="1805" max="1805" width="6.875" style="263" customWidth="1"/>
    <col min="1806" max="1806" width="6.75" style="263" customWidth="1"/>
    <col min="1807" max="1807" width="7.125" style="263" customWidth="1"/>
    <col min="1808" max="1808" width="6.75" style="263" customWidth="1"/>
    <col min="1809" max="1809" width="6.625" style="263" customWidth="1"/>
    <col min="1810" max="1810" width="6.875" style="263" customWidth="1"/>
    <col min="1811" max="1811" width="7.125" style="263" customWidth="1"/>
    <col min="1812" max="1812" width="6.75" style="263" customWidth="1"/>
    <col min="1813" max="2048" width="9" style="263"/>
    <col min="2049" max="2049" width="0.125" style="263" customWidth="1"/>
    <col min="2050" max="2050" width="10.375" style="263" customWidth="1"/>
    <col min="2051" max="2054" width="7.125" style="263" customWidth="1"/>
    <col min="2055" max="2055" width="6.75" style="263" customWidth="1"/>
    <col min="2056" max="2056" width="6.625" style="263" customWidth="1"/>
    <col min="2057" max="2057" width="6.875" style="263" customWidth="1"/>
    <col min="2058" max="2058" width="7.125" style="263" customWidth="1"/>
    <col min="2059" max="2059" width="6.75" style="263" customWidth="1"/>
    <col min="2060" max="2060" width="7" style="263" customWidth="1"/>
    <col min="2061" max="2061" width="6.875" style="263" customWidth="1"/>
    <col min="2062" max="2062" width="6.75" style="263" customWidth="1"/>
    <col min="2063" max="2063" width="7.125" style="263" customWidth="1"/>
    <col min="2064" max="2064" width="6.75" style="263" customWidth="1"/>
    <col min="2065" max="2065" width="6.625" style="263" customWidth="1"/>
    <col min="2066" max="2066" width="6.875" style="263" customWidth="1"/>
    <col min="2067" max="2067" width="7.125" style="263" customWidth="1"/>
    <col min="2068" max="2068" width="6.75" style="263" customWidth="1"/>
    <col min="2069" max="2304" width="9" style="263"/>
    <col min="2305" max="2305" width="0.125" style="263" customWidth="1"/>
    <col min="2306" max="2306" width="10.375" style="263" customWidth="1"/>
    <col min="2307" max="2310" width="7.125" style="263" customWidth="1"/>
    <col min="2311" max="2311" width="6.75" style="263" customWidth="1"/>
    <col min="2312" max="2312" width="6.625" style="263" customWidth="1"/>
    <col min="2313" max="2313" width="6.875" style="263" customWidth="1"/>
    <col min="2314" max="2314" width="7.125" style="263" customWidth="1"/>
    <col min="2315" max="2315" width="6.75" style="263" customWidth="1"/>
    <col min="2316" max="2316" width="7" style="263" customWidth="1"/>
    <col min="2317" max="2317" width="6.875" style="263" customWidth="1"/>
    <col min="2318" max="2318" width="6.75" style="263" customWidth="1"/>
    <col min="2319" max="2319" width="7.125" style="263" customWidth="1"/>
    <col min="2320" max="2320" width="6.75" style="263" customWidth="1"/>
    <col min="2321" max="2321" width="6.625" style="263" customWidth="1"/>
    <col min="2322" max="2322" width="6.875" style="263" customWidth="1"/>
    <col min="2323" max="2323" width="7.125" style="263" customWidth="1"/>
    <col min="2324" max="2324" width="6.75" style="263" customWidth="1"/>
    <col min="2325" max="2560" width="9" style="263"/>
    <col min="2561" max="2561" width="0.125" style="263" customWidth="1"/>
    <col min="2562" max="2562" width="10.375" style="263" customWidth="1"/>
    <col min="2563" max="2566" width="7.125" style="263" customWidth="1"/>
    <col min="2567" max="2567" width="6.75" style="263" customWidth="1"/>
    <col min="2568" max="2568" width="6.625" style="263" customWidth="1"/>
    <col min="2569" max="2569" width="6.875" style="263" customWidth="1"/>
    <col min="2570" max="2570" width="7.125" style="263" customWidth="1"/>
    <col min="2571" max="2571" width="6.75" style="263" customWidth="1"/>
    <col min="2572" max="2572" width="7" style="263" customWidth="1"/>
    <col min="2573" max="2573" width="6.875" style="263" customWidth="1"/>
    <col min="2574" max="2574" width="6.75" style="263" customWidth="1"/>
    <col min="2575" max="2575" width="7.125" style="263" customWidth="1"/>
    <col min="2576" max="2576" width="6.75" style="263" customWidth="1"/>
    <col min="2577" max="2577" width="6.625" style="263" customWidth="1"/>
    <col min="2578" max="2578" width="6.875" style="263" customWidth="1"/>
    <col min="2579" max="2579" width="7.125" style="263" customWidth="1"/>
    <col min="2580" max="2580" width="6.75" style="263" customWidth="1"/>
    <col min="2581" max="2816" width="9" style="263"/>
    <col min="2817" max="2817" width="0.125" style="263" customWidth="1"/>
    <col min="2818" max="2818" width="10.375" style="263" customWidth="1"/>
    <col min="2819" max="2822" width="7.125" style="263" customWidth="1"/>
    <col min="2823" max="2823" width="6.75" style="263" customWidth="1"/>
    <col min="2824" max="2824" width="6.625" style="263" customWidth="1"/>
    <col min="2825" max="2825" width="6.875" style="263" customWidth="1"/>
    <col min="2826" max="2826" width="7.125" style="263" customWidth="1"/>
    <col min="2827" max="2827" width="6.75" style="263" customWidth="1"/>
    <col min="2828" max="2828" width="7" style="263" customWidth="1"/>
    <col min="2829" max="2829" width="6.875" style="263" customWidth="1"/>
    <col min="2830" max="2830" width="6.75" style="263" customWidth="1"/>
    <col min="2831" max="2831" width="7.125" style="263" customWidth="1"/>
    <col min="2832" max="2832" width="6.75" style="263" customWidth="1"/>
    <col min="2833" max="2833" width="6.625" style="263" customWidth="1"/>
    <col min="2834" max="2834" width="6.875" style="263" customWidth="1"/>
    <col min="2835" max="2835" width="7.125" style="263" customWidth="1"/>
    <col min="2836" max="2836" width="6.75" style="263" customWidth="1"/>
    <col min="2837" max="3072" width="9" style="263"/>
    <col min="3073" max="3073" width="0.125" style="263" customWidth="1"/>
    <col min="3074" max="3074" width="10.375" style="263" customWidth="1"/>
    <col min="3075" max="3078" width="7.125" style="263" customWidth="1"/>
    <col min="3079" max="3079" width="6.75" style="263" customWidth="1"/>
    <col min="3080" max="3080" width="6.625" style="263" customWidth="1"/>
    <col min="3081" max="3081" width="6.875" style="263" customWidth="1"/>
    <col min="3082" max="3082" width="7.125" style="263" customWidth="1"/>
    <col min="3083" max="3083" width="6.75" style="263" customWidth="1"/>
    <col min="3084" max="3084" width="7" style="263" customWidth="1"/>
    <col min="3085" max="3085" width="6.875" style="263" customWidth="1"/>
    <col min="3086" max="3086" width="6.75" style="263" customWidth="1"/>
    <col min="3087" max="3087" width="7.125" style="263" customWidth="1"/>
    <col min="3088" max="3088" width="6.75" style="263" customWidth="1"/>
    <col min="3089" max="3089" width="6.625" style="263" customWidth="1"/>
    <col min="3090" max="3090" width="6.875" style="263" customWidth="1"/>
    <col min="3091" max="3091" width="7.125" style="263" customWidth="1"/>
    <col min="3092" max="3092" width="6.75" style="263" customWidth="1"/>
    <col min="3093" max="3328" width="9" style="263"/>
    <col min="3329" max="3329" width="0.125" style="263" customWidth="1"/>
    <col min="3330" max="3330" width="10.375" style="263" customWidth="1"/>
    <col min="3331" max="3334" width="7.125" style="263" customWidth="1"/>
    <col min="3335" max="3335" width="6.75" style="263" customWidth="1"/>
    <col min="3336" max="3336" width="6.625" style="263" customWidth="1"/>
    <col min="3337" max="3337" width="6.875" style="263" customWidth="1"/>
    <col min="3338" max="3338" width="7.125" style="263" customWidth="1"/>
    <col min="3339" max="3339" width="6.75" style="263" customWidth="1"/>
    <col min="3340" max="3340" width="7" style="263" customWidth="1"/>
    <col min="3341" max="3341" width="6.875" style="263" customWidth="1"/>
    <col min="3342" max="3342" width="6.75" style="263" customWidth="1"/>
    <col min="3343" max="3343" width="7.125" style="263" customWidth="1"/>
    <col min="3344" max="3344" width="6.75" style="263" customWidth="1"/>
    <col min="3345" max="3345" width="6.625" style="263" customWidth="1"/>
    <col min="3346" max="3346" width="6.875" style="263" customWidth="1"/>
    <col min="3347" max="3347" width="7.125" style="263" customWidth="1"/>
    <col min="3348" max="3348" width="6.75" style="263" customWidth="1"/>
    <col min="3349" max="3584" width="9" style="263"/>
    <col min="3585" max="3585" width="0.125" style="263" customWidth="1"/>
    <col min="3586" max="3586" width="10.375" style="263" customWidth="1"/>
    <col min="3587" max="3590" width="7.125" style="263" customWidth="1"/>
    <col min="3591" max="3591" width="6.75" style="263" customWidth="1"/>
    <col min="3592" max="3592" width="6.625" style="263" customWidth="1"/>
    <col min="3593" max="3593" width="6.875" style="263" customWidth="1"/>
    <col min="3594" max="3594" width="7.125" style="263" customWidth="1"/>
    <col min="3595" max="3595" width="6.75" style="263" customWidth="1"/>
    <col min="3596" max="3596" width="7" style="263" customWidth="1"/>
    <col min="3597" max="3597" width="6.875" style="263" customWidth="1"/>
    <col min="3598" max="3598" width="6.75" style="263" customWidth="1"/>
    <col min="3599" max="3599" width="7.125" style="263" customWidth="1"/>
    <col min="3600" max="3600" width="6.75" style="263" customWidth="1"/>
    <col min="3601" max="3601" width="6.625" style="263" customWidth="1"/>
    <col min="3602" max="3602" width="6.875" style="263" customWidth="1"/>
    <col min="3603" max="3603" width="7.125" style="263" customWidth="1"/>
    <col min="3604" max="3604" width="6.75" style="263" customWidth="1"/>
    <col min="3605" max="3840" width="9" style="263"/>
    <col min="3841" max="3841" width="0.125" style="263" customWidth="1"/>
    <col min="3842" max="3842" width="10.375" style="263" customWidth="1"/>
    <col min="3843" max="3846" width="7.125" style="263" customWidth="1"/>
    <col min="3847" max="3847" width="6.75" style="263" customWidth="1"/>
    <col min="3848" max="3848" width="6.625" style="263" customWidth="1"/>
    <col min="3849" max="3849" width="6.875" style="263" customWidth="1"/>
    <col min="3850" max="3850" width="7.125" style="263" customWidth="1"/>
    <col min="3851" max="3851" width="6.75" style="263" customWidth="1"/>
    <col min="3852" max="3852" width="7" style="263" customWidth="1"/>
    <col min="3853" max="3853" width="6.875" style="263" customWidth="1"/>
    <col min="3854" max="3854" width="6.75" style="263" customWidth="1"/>
    <col min="3855" max="3855" width="7.125" style="263" customWidth="1"/>
    <col min="3856" max="3856" width="6.75" style="263" customWidth="1"/>
    <col min="3857" max="3857" width="6.625" style="263" customWidth="1"/>
    <col min="3858" max="3858" width="6.875" style="263" customWidth="1"/>
    <col min="3859" max="3859" width="7.125" style="263" customWidth="1"/>
    <col min="3860" max="3860" width="6.75" style="263" customWidth="1"/>
    <col min="3861" max="4096" width="9" style="263"/>
    <col min="4097" max="4097" width="0.125" style="263" customWidth="1"/>
    <col min="4098" max="4098" width="10.375" style="263" customWidth="1"/>
    <col min="4099" max="4102" width="7.125" style="263" customWidth="1"/>
    <col min="4103" max="4103" width="6.75" style="263" customWidth="1"/>
    <col min="4104" max="4104" width="6.625" style="263" customWidth="1"/>
    <col min="4105" max="4105" width="6.875" style="263" customWidth="1"/>
    <col min="4106" max="4106" width="7.125" style="263" customWidth="1"/>
    <col min="4107" max="4107" width="6.75" style="263" customWidth="1"/>
    <col min="4108" max="4108" width="7" style="263" customWidth="1"/>
    <col min="4109" max="4109" width="6.875" style="263" customWidth="1"/>
    <col min="4110" max="4110" width="6.75" style="263" customWidth="1"/>
    <col min="4111" max="4111" width="7.125" style="263" customWidth="1"/>
    <col min="4112" max="4112" width="6.75" style="263" customWidth="1"/>
    <col min="4113" max="4113" width="6.625" style="263" customWidth="1"/>
    <col min="4114" max="4114" width="6.875" style="263" customWidth="1"/>
    <col min="4115" max="4115" width="7.125" style="263" customWidth="1"/>
    <col min="4116" max="4116" width="6.75" style="263" customWidth="1"/>
    <col min="4117" max="4352" width="9" style="263"/>
    <col min="4353" max="4353" width="0.125" style="263" customWidth="1"/>
    <col min="4354" max="4354" width="10.375" style="263" customWidth="1"/>
    <col min="4355" max="4358" width="7.125" style="263" customWidth="1"/>
    <col min="4359" max="4359" width="6.75" style="263" customWidth="1"/>
    <col min="4360" max="4360" width="6.625" style="263" customWidth="1"/>
    <col min="4361" max="4361" width="6.875" style="263" customWidth="1"/>
    <col min="4362" max="4362" width="7.125" style="263" customWidth="1"/>
    <col min="4363" max="4363" width="6.75" style="263" customWidth="1"/>
    <col min="4364" max="4364" width="7" style="263" customWidth="1"/>
    <col min="4365" max="4365" width="6.875" style="263" customWidth="1"/>
    <col min="4366" max="4366" width="6.75" style="263" customWidth="1"/>
    <col min="4367" max="4367" width="7.125" style="263" customWidth="1"/>
    <col min="4368" max="4368" width="6.75" style="263" customWidth="1"/>
    <col min="4369" max="4369" width="6.625" style="263" customWidth="1"/>
    <col min="4370" max="4370" width="6.875" style="263" customWidth="1"/>
    <col min="4371" max="4371" width="7.125" style="263" customWidth="1"/>
    <col min="4372" max="4372" width="6.75" style="263" customWidth="1"/>
    <col min="4373" max="4608" width="9" style="263"/>
    <col min="4609" max="4609" width="0.125" style="263" customWidth="1"/>
    <col min="4610" max="4610" width="10.375" style="263" customWidth="1"/>
    <col min="4611" max="4614" width="7.125" style="263" customWidth="1"/>
    <col min="4615" max="4615" width="6.75" style="263" customWidth="1"/>
    <col min="4616" max="4616" width="6.625" style="263" customWidth="1"/>
    <col min="4617" max="4617" width="6.875" style="263" customWidth="1"/>
    <col min="4618" max="4618" width="7.125" style="263" customWidth="1"/>
    <col min="4619" max="4619" width="6.75" style="263" customWidth="1"/>
    <col min="4620" max="4620" width="7" style="263" customWidth="1"/>
    <col min="4621" max="4621" width="6.875" style="263" customWidth="1"/>
    <col min="4622" max="4622" width="6.75" style="263" customWidth="1"/>
    <col min="4623" max="4623" width="7.125" style="263" customWidth="1"/>
    <col min="4624" max="4624" width="6.75" style="263" customWidth="1"/>
    <col min="4625" max="4625" width="6.625" style="263" customWidth="1"/>
    <col min="4626" max="4626" width="6.875" style="263" customWidth="1"/>
    <col min="4627" max="4627" width="7.125" style="263" customWidth="1"/>
    <col min="4628" max="4628" width="6.75" style="263" customWidth="1"/>
    <col min="4629" max="4864" width="9" style="263"/>
    <col min="4865" max="4865" width="0.125" style="263" customWidth="1"/>
    <col min="4866" max="4866" width="10.375" style="263" customWidth="1"/>
    <col min="4867" max="4870" width="7.125" style="263" customWidth="1"/>
    <col min="4871" max="4871" width="6.75" style="263" customWidth="1"/>
    <col min="4872" max="4872" width="6.625" style="263" customWidth="1"/>
    <col min="4873" max="4873" width="6.875" style="263" customWidth="1"/>
    <col min="4874" max="4874" width="7.125" style="263" customWidth="1"/>
    <col min="4875" max="4875" width="6.75" style="263" customWidth="1"/>
    <col min="4876" max="4876" width="7" style="263" customWidth="1"/>
    <col min="4877" max="4877" width="6.875" style="263" customWidth="1"/>
    <col min="4878" max="4878" width="6.75" style="263" customWidth="1"/>
    <col min="4879" max="4879" width="7.125" style="263" customWidth="1"/>
    <col min="4880" max="4880" width="6.75" style="263" customWidth="1"/>
    <col min="4881" max="4881" width="6.625" style="263" customWidth="1"/>
    <col min="4882" max="4882" width="6.875" style="263" customWidth="1"/>
    <col min="4883" max="4883" width="7.125" style="263" customWidth="1"/>
    <col min="4884" max="4884" width="6.75" style="263" customWidth="1"/>
    <col min="4885" max="5120" width="9" style="263"/>
    <col min="5121" max="5121" width="0.125" style="263" customWidth="1"/>
    <col min="5122" max="5122" width="10.375" style="263" customWidth="1"/>
    <col min="5123" max="5126" width="7.125" style="263" customWidth="1"/>
    <col min="5127" max="5127" width="6.75" style="263" customWidth="1"/>
    <col min="5128" max="5128" width="6.625" style="263" customWidth="1"/>
    <col min="5129" max="5129" width="6.875" style="263" customWidth="1"/>
    <col min="5130" max="5130" width="7.125" style="263" customWidth="1"/>
    <col min="5131" max="5131" width="6.75" style="263" customWidth="1"/>
    <col min="5132" max="5132" width="7" style="263" customWidth="1"/>
    <col min="5133" max="5133" width="6.875" style="263" customWidth="1"/>
    <col min="5134" max="5134" width="6.75" style="263" customWidth="1"/>
    <col min="5135" max="5135" width="7.125" style="263" customWidth="1"/>
    <col min="5136" max="5136" width="6.75" style="263" customWidth="1"/>
    <col min="5137" max="5137" width="6.625" style="263" customWidth="1"/>
    <col min="5138" max="5138" width="6.875" style="263" customWidth="1"/>
    <col min="5139" max="5139" width="7.125" style="263" customWidth="1"/>
    <col min="5140" max="5140" width="6.75" style="263" customWidth="1"/>
    <col min="5141" max="5376" width="9" style="263"/>
    <col min="5377" max="5377" width="0.125" style="263" customWidth="1"/>
    <col min="5378" max="5378" width="10.375" style="263" customWidth="1"/>
    <col min="5379" max="5382" width="7.125" style="263" customWidth="1"/>
    <col min="5383" max="5383" width="6.75" style="263" customWidth="1"/>
    <col min="5384" max="5384" width="6.625" style="263" customWidth="1"/>
    <col min="5385" max="5385" width="6.875" style="263" customWidth="1"/>
    <col min="5386" max="5386" width="7.125" style="263" customWidth="1"/>
    <col min="5387" max="5387" width="6.75" style="263" customWidth="1"/>
    <col min="5388" max="5388" width="7" style="263" customWidth="1"/>
    <col min="5389" max="5389" width="6.875" style="263" customWidth="1"/>
    <col min="5390" max="5390" width="6.75" style="263" customWidth="1"/>
    <col min="5391" max="5391" width="7.125" style="263" customWidth="1"/>
    <col min="5392" max="5392" width="6.75" style="263" customWidth="1"/>
    <col min="5393" max="5393" width="6.625" style="263" customWidth="1"/>
    <col min="5394" max="5394" width="6.875" style="263" customWidth="1"/>
    <col min="5395" max="5395" width="7.125" style="263" customWidth="1"/>
    <col min="5396" max="5396" width="6.75" style="263" customWidth="1"/>
    <col min="5397" max="5632" width="9" style="263"/>
    <col min="5633" max="5633" width="0.125" style="263" customWidth="1"/>
    <col min="5634" max="5634" width="10.375" style="263" customWidth="1"/>
    <col min="5635" max="5638" width="7.125" style="263" customWidth="1"/>
    <col min="5639" max="5639" width="6.75" style="263" customWidth="1"/>
    <col min="5640" max="5640" width="6.625" style="263" customWidth="1"/>
    <col min="5641" max="5641" width="6.875" style="263" customWidth="1"/>
    <col min="5642" max="5642" width="7.125" style="263" customWidth="1"/>
    <col min="5643" max="5643" width="6.75" style="263" customWidth="1"/>
    <col min="5644" max="5644" width="7" style="263" customWidth="1"/>
    <col min="5645" max="5645" width="6.875" style="263" customWidth="1"/>
    <col min="5646" max="5646" width="6.75" style="263" customWidth="1"/>
    <col min="5647" max="5647" width="7.125" style="263" customWidth="1"/>
    <col min="5648" max="5648" width="6.75" style="263" customWidth="1"/>
    <col min="5649" max="5649" width="6.625" style="263" customWidth="1"/>
    <col min="5650" max="5650" width="6.875" style="263" customWidth="1"/>
    <col min="5651" max="5651" width="7.125" style="263" customWidth="1"/>
    <col min="5652" max="5652" width="6.75" style="263" customWidth="1"/>
    <col min="5653" max="5888" width="9" style="263"/>
    <col min="5889" max="5889" width="0.125" style="263" customWidth="1"/>
    <col min="5890" max="5890" width="10.375" style="263" customWidth="1"/>
    <col min="5891" max="5894" width="7.125" style="263" customWidth="1"/>
    <col min="5895" max="5895" width="6.75" style="263" customWidth="1"/>
    <col min="5896" max="5896" width="6.625" style="263" customWidth="1"/>
    <col min="5897" max="5897" width="6.875" style="263" customWidth="1"/>
    <col min="5898" max="5898" width="7.125" style="263" customWidth="1"/>
    <col min="5899" max="5899" width="6.75" style="263" customWidth="1"/>
    <col min="5900" max="5900" width="7" style="263" customWidth="1"/>
    <col min="5901" max="5901" width="6.875" style="263" customWidth="1"/>
    <col min="5902" max="5902" width="6.75" style="263" customWidth="1"/>
    <col min="5903" max="5903" width="7.125" style="263" customWidth="1"/>
    <col min="5904" max="5904" width="6.75" style="263" customWidth="1"/>
    <col min="5905" max="5905" width="6.625" style="263" customWidth="1"/>
    <col min="5906" max="5906" width="6.875" style="263" customWidth="1"/>
    <col min="5907" max="5907" width="7.125" style="263" customWidth="1"/>
    <col min="5908" max="5908" width="6.75" style="263" customWidth="1"/>
    <col min="5909" max="6144" width="9" style="263"/>
    <col min="6145" max="6145" width="0.125" style="263" customWidth="1"/>
    <col min="6146" max="6146" width="10.375" style="263" customWidth="1"/>
    <col min="6147" max="6150" width="7.125" style="263" customWidth="1"/>
    <col min="6151" max="6151" width="6.75" style="263" customWidth="1"/>
    <col min="6152" max="6152" width="6.625" style="263" customWidth="1"/>
    <col min="6153" max="6153" width="6.875" style="263" customWidth="1"/>
    <col min="6154" max="6154" width="7.125" style="263" customWidth="1"/>
    <col min="6155" max="6155" width="6.75" style="263" customWidth="1"/>
    <col min="6156" max="6156" width="7" style="263" customWidth="1"/>
    <col min="6157" max="6157" width="6.875" style="263" customWidth="1"/>
    <col min="6158" max="6158" width="6.75" style="263" customWidth="1"/>
    <col min="6159" max="6159" width="7.125" style="263" customWidth="1"/>
    <col min="6160" max="6160" width="6.75" style="263" customWidth="1"/>
    <col min="6161" max="6161" width="6.625" style="263" customWidth="1"/>
    <col min="6162" max="6162" width="6.875" style="263" customWidth="1"/>
    <col min="6163" max="6163" width="7.125" style="263" customWidth="1"/>
    <col min="6164" max="6164" width="6.75" style="263" customWidth="1"/>
    <col min="6165" max="6400" width="9" style="263"/>
    <col min="6401" max="6401" width="0.125" style="263" customWidth="1"/>
    <col min="6402" max="6402" width="10.375" style="263" customWidth="1"/>
    <col min="6403" max="6406" width="7.125" style="263" customWidth="1"/>
    <col min="6407" max="6407" width="6.75" style="263" customWidth="1"/>
    <col min="6408" max="6408" width="6.625" style="263" customWidth="1"/>
    <col min="6409" max="6409" width="6.875" style="263" customWidth="1"/>
    <col min="6410" max="6410" width="7.125" style="263" customWidth="1"/>
    <col min="6411" max="6411" width="6.75" style="263" customWidth="1"/>
    <col min="6412" max="6412" width="7" style="263" customWidth="1"/>
    <col min="6413" max="6413" width="6.875" style="263" customWidth="1"/>
    <col min="6414" max="6414" width="6.75" style="263" customWidth="1"/>
    <col min="6415" max="6415" width="7.125" style="263" customWidth="1"/>
    <col min="6416" max="6416" width="6.75" style="263" customWidth="1"/>
    <col min="6417" max="6417" width="6.625" style="263" customWidth="1"/>
    <col min="6418" max="6418" width="6.875" style="263" customWidth="1"/>
    <col min="6419" max="6419" width="7.125" style="263" customWidth="1"/>
    <col min="6420" max="6420" width="6.75" style="263" customWidth="1"/>
    <col min="6421" max="6656" width="9" style="263"/>
    <col min="6657" max="6657" width="0.125" style="263" customWidth="1"/>
    <col min="6658" max="6658" width="10.375" style="263" customWidth="1"/>
    <col min="6659" max="6662" width="7.125" style="263" customWidth="1"/>
    <col min="6663" max="6663" width="6.75" style="263" customWidth="1"/>
    <col min="6664" max="6664" width="6.625" style="263" customWidth="1"/>
    <col min="6665" max="6665" width="6.875" style="263" customWidth="1"/>
    <col min="6666" max="6666" width="7.125" style="263" customWidth="1"/>
    <col min="6667" max="6667" width="6.75" style="263" customWidth="1"/>
    <col min="6668" max="6668" width="7" style="263" customWidth="1"/>
    <col min="6669" max="6669" width="6.875" style="263" customWidth="1"/>
    <col min="6670" max="6670" width="6.75" style="263" customWidth="1"/>
    <col min="6671" max="6671" width="7.125" style="263" customWidth="1"/>
    <col min="6672" max="6672" width="6.75" style="263" customWidth="1"/>
    <col min="6673" max="6673" width="6.625" style="263" customWidth="1"/>
    <col min="6674" max="6674" width="6.875" style="263" customWidth="1"/>
    <col min="6675" max="6675" width="7.125" style="263" customWidth="1"/>
    <col min="6676" max="6676" width="6.75" style="263" customWidth="1"/>
    <col min="6677" max="6912" width="9" style="263"/>
    <col min="6913" max="6913" width="0.125" style="263" customWidth="1"/>
    <col min="6914" max="6914" width="10.375" style="263" customWidth="1"/>
    <col min="6915" max="6918" width="7.125" style="263" customWidth="1"/>
    <col min="6919" max="6919" width="6.75" style="263" customWidth="1"/>
    <col min="6920" max="6920" width="6.625" style="263" customWidth="1"/>
    <col min="6921" max="6921" width="6.875" style="263" customWidth="1"/>
    <col min="6922" max="6922" width="7.125" style="263" customWidth="1"/>
    <col min="6923" max="6923" width="6.75" style="263" customWidth="1"/>
    <col min="6924" max="6924" width="7" style="263" customWidth="1"/>
    <col min="6925" max="6925" width="6.875" style="263" customWidth="1"/>
    <col min="6926" max="6926" width="6.75" style="263" customWidth="1"/>
    <col min="6927" max="6927" width="7.125" style="263" customWidth="1"/>
    <col min="6928" max="6928" width="6.75" style="263" customWidth="1"/>
    <col min="6929" max="6929" width="6.625" style="263" customWidth="1"/>
    <col min="6930" max="6930" width="6.875" style="263" customWidth="1"/>
    <col min="6931" max="6931" width="7.125" style="263" customWidth="1"/>
    <col min="6932" max="6932" width="6.75" style="263" customWidth="1"/>
    <col min="6933" max="7168" width="9" style="263"/>
    <col min="7169" max="7169" width="0.125" style="263" customWidth="1"/>
    <col min="7170" max="7170" width="10.375" style="263" customWidth="1"/>
    <col min="7171" max="7174" width="7.125" style="263" customWidth="1"/>
    <col min="7175" max="7175" width="6.75" style="263" customWidth="1"/>
    <col min="7176" max="7176" width="6.625" style="263" customWidth="1"/>
    <col min="7177" max="7177" width="6.875" style="263" customWidth="1"/>
    <col min="7178" max="7178" width="7.125" style="263" customWidth="1"/>
    <col min="7179" max="7179" width="6.75" style="263" customWidth="1"/>
    <col min="7180" max="7180" width="7" style="263" customWidth="1"/>
    <col min="7181" max="7181" width="6.875" style="263" customWidth="1"/>
    <col min="7182" max="7182" width="6.75" style="263" customWidth="1"/>
    <col min="7183" max="7183" width="7.125" style="263" customWidth="1"/>
    <col min="7184" max="7184" width="6.75" style="263" customWidth="1"/>
    <col min="7185" max="7185" width="6.625" style="263" customWidth="1"/>
    <col min="7186" max="7186" width="6.875" style="263" customWidth="1"/>
    <col min="7187" max="7187" width="7.125" style="263" customWidth="1"/>
    <col min="7188" max="7188" width="6.75" style="263" customWidth="1"/>
    <col min="7189" max="7424" width="9" style="263"/>
    <col min="7425" max="7425" width="0.125" style="263" customWidth="1"/>
    <col min="7426" max="7426" width="10.375" style="263" customWidth="1"/>
    <col min="7427" max="7430" width="7.125" style="263" customWidth="1"/>
    <col min="7431" max="7431" width="6.75" style="263" customWidth="1"/>
    <col min="7432" max="7432" width="6.625" style="263" customWidth="1"/>
    <col min="7433" max="7433" width="6.875" style="263" customWidth="1"/>
    <col min="7434" max="7434" width="7.125" style="263" customWidth="1"/>
    <col min="7435" max="7435" width="6.75" style="263" customWidth="1"/>
    <col min="7436" max="7436" width="7" style="263" customWidth="1"/>
    <col min="7437" max="7437" width="6.875" style="263" customWidth="1"/>
    <col min="7438" max="7438" width="6.75" style="263" customWidth="1"/>
    <col min="7439" max="7439" width="7.125" style="263" customWidth="1"/>
    <col min="7440" max="7440" width="6.75" style="263" customWidth="1"/>
    <col min="7441" max="7441" width="6.625" style="263" customWidth="1"/>
    <col min="7442" max="7442" width="6.875" style="263" customWidth="1"/>
    <col min="7443" max="7443" width="7.125" style="263" customWidth="1"/>
    <col min="7444" max="7444" width="6.75" style="263" customWidth="1"/>
    <col min="7445" max="7680" width="9" style="263"/>
    <col min="7681" max="7681" width="0.125" style="263" customWidth="1"/>
    <col min="7682" max="7682" width="10.375" style="263" customWidth="1"/>
    <col min="7683" max="7686" width="7.125" style="263" customWidth="1"/>
    <col min="7687" max="7687" width="6.75" style="263" customWidth="1"/>
    <col min="7688" max="7688" width="6.625" style="263" customWidth="1"/>
    <col min="7689" max="7689" width="6.875" style="263" customWidth="1"/>
    <col min="7690" max="7690" width="7.125" style="263" customWidth="1"/>
    <col min="7691" max="7691" width="6.75" style="263" customWidth="1"/>
    <col min="7692" max="7692" width="7" style="263" customWidth="1"/>
    <col min="7693" max="7693" width="6.875" style="263" customWidth="1"/>
    <col min="7694" max="7694" width="6.75" style="263" customWidth="1"/>
    <col min="7695" max="7695" width="7.125" style="263" customWidth="1"/>
    <col min="7696" max="7696" width="6.75" style="263" customWidth="1"/>
    <col min="7697" max="7697" width="6.625" style="263" customWidth="1"/>
    <col min="7698" max="7698" width="6.875" style="263" customWidth="1"/>
    <col min="7699" max="7699" width="7.125" style="263" customWidth="1"/>
    <col min="7700" max="7700" width="6.75" style="263" customWidth="1"/>
    <col min="7701" max="7936" width="9" style="263"/>
    <col min="7937" max="7937" width="0.125" style="263" customWidth="1"/>
    <col min="7938" max="7938" width="10.375" style="263" customWidth="1"/>
    <col min="7939" max="7942" width="7.125" style="263" customWidth="1"/>
    <col min="7943" max="7943" width="6.75" style="263" customWidth="1"/>
    <col min="7944" max="7944" width="6.625" style="263" customWidth="1"/>
    <col min="7945" max="7945" width="6.875" style="263" customWidth="1"/>
    <col min="7946" max="7946" width="7.125" style="263" customWidth="1"/>
    <col min="7947" max="7947" width="6.75" style="263" customWidth="1"/>
    <col min="7948" max="7948" width="7" style="263" customWidth="1"/>
    <col min="7949" max="7949" width="6.875" style="263" customWidth="1"/>
    <col min="7950" max="7950" width="6.75" style="263" customWidth="1"/>
    <col min="7951" max="7951" width="7.125" style="263" customWidth="1"/>
    <col min="7952" max="7952" width="6.75" style="263" customWidth="1"/>
    <col min="7953" max="7953" width="6.625" style="263" customWidth="1"/>
    <col min="7954" max="7954" width="6.875" style="263" customWidth="1"/>
    <col min="7955" max="7955" width="7.125" style="263" customWidth="1"/>
    <col min="7956" max="7956" width="6.75" style="263" customWidth="1"/>
    <col min="7957" max="8192" width="9" style="263"/>
    <col min="8193" max="8193" width="0.125" style="263" customWidth="1"/>
    <col min="8194" max="8194" width="10.375" style="263" customWidth="1"/>
    <col min="8195" max="8198" width="7.125" style="263" customWidth="1"/>
    <col min="8199" max="8199" width="6.75" style="263" customWidth="1"/>
    <col min="8200" max="8200" width="6.625" style="263" customWidth="1"/>
    <col min="8201" max="8201" width="6.875" style="263" customWidth="1"/>
    <col min="8202" max="8202" width="7.125" style="263" customWidth="1"/>
    <col min="8203" max="8203" width="6.75" style="263" customWidth="1"/>
    <col min="8204" max="8204" width="7" style="263" customWidth="1"/>
    <col min="8205" max="8205" width="6.875" style="263" customWidth="1"/>
    <col min="8206" max="8206" width="6.75" style="263" customWidth="1"/>
    <col min="8207" max="8207" width="7.125" style="263" customWidth="1"/>
    <col min="8208" max="8208" width="6.75" style="263" customWidth="1"/>
    <col min="8209" max="8209" width="6.625" style="263" customWidth="1"/>
    <col min="8210" max="8210" width="6.875" style="263" customWidth="1"/>
    <col min="8211" max="8211" width="7.125" style="263" customWidth="1"/>
    <col min="8212" max="8212" width="6.75" style="263" customWidth="1"/>
    <col min="8213" max="8448" width="9" style="263"/>
    <col min="8449" max="8449" width="0.125" style="263" customWidth="1"/>
    <col min="8450" max="8450" width="10.375" style="263" customWidth="1"/>
    <col min="8451" max="8454" width="7.125" style="263" customWidth="1"/>
    <col min="8455" max="8455" width="6.75" style="263" customWidth="1"/>
    <col min="8456" max="8456" width="6.625" style="263" customWidth="1"/>
    <col min="8457" max="8457" width="6.875" style="263" customWidth="1"/>
    <col min="8458" max="8458" width="7.125" style="263" customWidth="1"/>
    <col min="8459" max="8459" width="6.75" style="263" customWidth="1"/>
    <col min="8460" max="8460" width="7" style="263" customWidth="1"/>
    <col min="8461" max="8461" width="6.875" style="263" customWidth="1"/>
    <col min="8462" max="8462" width="6.75" style="263" customWidth="1"/>
    <col min="8463" max="8463" width="7.125" style="263" customWidth="1"/>
    <col min="8464" max="8464" width="6.75" style="263" customWidth="1"/>
    <col min="8465" max="8465" width="6.625" style="263" customWidth="1"/>
    <col min="8466" max="8466" width="6.875" style="263" customWidth="1"/>
    <col min="8467" max="8467" width="7.125" style="263" customWidth="1"/>
    <col min="8468" max="8468" width="6.75" style="263" customWidth="1"/>
    <col min="8469" max="8704" width="9" style="263"/>
    <col min="8705" max="8705" width="0.125" style="263" customWidth="1"/>
    <col min="8706" max="8706" width="10.375" style="263" customWidth="1"/>
    <col min="8707" max="8710" width="7.125" style="263" customWidth="1"/>
    <col min="8711" max="8711" width="6.75" style="263" customWidth="1"/>
    <col min="8712" max="8712" width="6.625" style="263" customWidth="1"/>
    <col min="8713" max="8713" width="6.875" style="263" customWidth="1"/>
    <col min="8714" max="8714" width="7.125" style="263" customWidth="1"/>
    <col min="8715" max="8715" width="6.75" style="263" customWidth="1"/>
    <col min="8716" max="8716" width="7" style="263" customWidth="1"/>
    <col min="8717" max="8717" width="6.875" style="263" customWidth="1"/>
    <col min="8718" max="8718" width="6.75" style="263" customWidth="1"/>
    <col min="8719" max="8719" width="7.125" style="263" customWidth="1"/>
    <col min="8720" max="8720" width="6.75" style="263" customWidth="1"/>
    <col min="8721" max="8721" width="6.625" style="263" customWidth="1"/>
    <col min="8722" max="8722" width="6.875" style="263" customWidth="1"/>
    <col min="8723" max="8723" width="7.125" style="263" customWidth="1"/>
    <col min="8724" max="8724" width="6.75" style="263" customWidth="1"/>
    <col min="8725" max="8960" width="9" style="263"/>
    <col min="8961" max="8961" width="0.125" style="263" customWidth="1"/>
    <col min="8962" max="8962" width="10.375" style="263" customWidth="1"/>
    <col min="8963" max="8966" width="7.125" style="263" customWidth="1"/>
    <col min="8967" max="8967" width="6.75" style="263" customWidth="1"/>
    <col min="8968" max="8968" width="6.625" style="263" customWidth="1"/>
    <col min="8969" max="8969" width="6.875" style="263" customWidth="1"/>
    <col min="8970" max="8970" width="7.125" style="263" customWidth="1"/>
    <col min="8971" max="8971" width="6.75" style="263" customWidth="1"/>
    <col min="8972" max="8972" width="7" style="263" customWidth="1"/>
    <col min="8973" max="8973" width="6.875" style="263" customWidth="1"/>
    <col min="8974" max="8974" width="6.75" style="263" customWidth="1"/>
    <col min="8975" max="8975" width="7.125" style="263" customWidth="1"/>
    <col min="8976" max="8976" width="6.75" style="263" customWidth="1"/>
    <col min="8977" max="8977" width="6.625" style="263" customWidth="1"/>
    <col min="8978" max="8978" width="6.875" style="263" customWidth="1"/>
    <col min="8979" max="8979" width="7.125" style="263" customWidth="1"/>
    <col min="8980" max="8980" width="6.75" style="263" customWidth="1"/>
    <col min="8981" max="9216" width="9" style="263"/>
    <col min="9217" max="9217" width="0.125" style="263" customWidth="1"/>
    <col min="9218" max="9218" width="10.375" style="263" customWidth="1"/>
    <col min="9219" max="9222" width="7.125" style="263" customWidth="1"/>
    <col min="9223" max="9223" width="6.75" style="263" customWidth="1"/>
    <col min="9224" max="9224" width="6.625" style="263" customWidth="1"/>
    <col min="9225" max="9225" width="6.875" style="263" customWidth="1"/>
    <col min="9226" max="9226" width="7.125" style="263" customWidth="1"/>
    <col min="9227" max="9227" width="6.75" style="263" customWidth="1"/>
    <col min="9228" max="9228" width="7" style="263" customWidth="1"/>
    <col min="9229" max="9229" width="6.875" style="263" customWidth="1"/>
    <col min="9230" max="9230" width="6.75" style="263" customWidth="1"/>
    <col min="9231" max="9231" width="7.125" style="263" customWidth="1"/>
    <col min="9232" max="9232" width="6.75" style="263" customWidth="1"/>
    <col min="9233" max="9233" width="6.625" style="263" customWidth="1"/>
    <col min="9234" max="9234" width="6.875" style="263" customWidth="1"/>
    <col min="9235" max="9235" width="7.125" style="263" customWidth="1"/>
    <col min="9236" max="9236" width="6.75" style="263" customWidth="1"/>
    <col min="9237" max="9472" width="9" style="263"/>
    <col min="9473" max="9473" width="0.125" style="263" customWidth="1"/>
    <col min="9474" max="9474" width="10.375" style="263" customWidth="1"/>
    <col min="9475" max="9478" width="7.125" style="263" customWidth="1"/>
    <col min="9479" max="9479" width="6.75" style="263" customWidth="1"/>
    <col min="9480" max="9480" width="6.625" style="263" customWidth="1"/>
    <col min="9481" max="9481" width="6.875" style="263" customWidth="1"/>
    <col min="9482" max="9482" width="7.125" style="263" customWidth="1"/>
    <col min="9483" max="9483" width="6.75" style="263" customWidth="1"/>
    <col min="9484" max="9484" width="7" style="263" customWidth="1"/>
    <col min="9485" max="9485" width="6.875" style="263" customWidth="1"/>
    <col min="9486" max="9486" width="6.75" style="263" customWidth="1"/>
    <col min="9487" max="9487" width="7.125" style="263" customWidth="1"/>
    <col min="9488" max="9488" width="6.75" style="263" customWidth="1"/>
    <col min="9489" max="9489" width="6.625" style="263" customWidth="1"/>
    <col min="9490" max="9490" width="6.875" style="263" customWidth="1"/>
    <col min="9491" max="9491" width="7.125" style="263" customWidth="1"/>
    <col min="9492" max="9492" width="6.75" style="263" customWidth="1"/>
    <col min="9493" max="9728" width="9" style="263"/>
    <col min="9729" max="9729" width="0.125" style="263" customWidth="1"/>
    <col min="9730" max="9730" width="10.375" style="263" customWidth="1"/>
    <col min="9731" max="9734" width="7.125" style="263" customWidth="1"/>
    <col min="9735" max="9735" width="6.75" style="263" customWidth="1"/>
    <col min="9736" max="9736" width="6.625" style="263" customWidth="1"/>
    <col min="9737" max="9737" width="6.875" style="263" customWidth="1"/>
    <col min="9738" max="9738" width="7.125" style="263" customWidth="1"/>
    <col min="9739" max="9739" width="6.75" style="263" customWidth="1"/>
    <col min="9740" max="9740" width="7" style="263" customWidth="1"/>
    <col min="9741" max="9741" width="6.875" style="263" customWidth="1"/>
    <col min="9742" max="9742" width="6.75" style="263" customWidth="1"/>
    <col min="9743" max="9743" width="7.125" style="263" customWidth="1"/>
    <col min="9744" max="9744" width="6.75" style="263" customWidth="1"/>
    <col min="9745" max="9745" width="6.625" style="263" customWidth="1"/>
    <col min="9746" max="9746" width="6.875" style="263" customWidth="1"/>
    <col min="9747" max="9747" width="7.125" style="263" customWidth="1"/>
    <col min="9748" max="9748" width="6.75" style="263" customWidth="1"/>
    <col min="9749" max="9984" width="9" style="263"/>
    <col min="9985" max="9985" width="0.125" style="263" customWidth="1"/>
    <col min="9986" max="9986" width="10.375" style="263" customWidth="1"/>
    <col min="9987" max="9990" width="7.125" style="263" customWidth="1"/>
    <col min="9991" max="9991" width="6.75" style="263" customWidth="1"/>
    <col min="9992" max="9992" width="6.625" style="263" customWidth="1"/>
    <col min="9993" max="9993" width="6.875" style="263" customWidth="1"/>
    <col min="9994" max="9994" width="7.125" style="263" customWidth="1"/>
    <col min="9995" max="9995" width="6.75" style="263" customWidth="1"/>
    <col min="9996" max="9996" width="7" style="263" customWidth="1"/>
    <col min="9997" max="9997" width="6.875" style="263" customWidth="1"/>
    <col min="9998" max="9998" width="6.75" style="263" customWidth="1"/>
    <col min="9999" max="9999" width="7.125" style="263" customWidth="1"/>
    <col min="10000" max="10000" width="6.75" style="263" customWidth="1"/>
    <col min="10001" max="10001" width="6.625" style="263" customWidth="1"/>
    <col min="10002" max="10002" width="6.875" style="263" customWidth="1"/>
    <col min="10003" max="10003" width="7.125" style="263" customWidth="1"/>
    <col min="10004" max="10004" width="6.75" style="263" customWidth="1"/>
    <col min="10005" max="10240" width="9" style="263"/>
    <col min="10241" max="10241" width="0.125" style="263" customWidth="1"/>
    <col min="10242" max="10242" width="10.375" style="263" customWidth="1"/>
    <col min="10243" max="10246" width="7.125" style="263" customWidth="1"/>
    <col min="10247" max="10247" width="6.75" style="263" customWidth="1"/>
    <col min="10248" max="10248" width="6.625" style="263" customWidth="1"/>
    <col min="10249" max="10249" width="6.875" style="263" customWidth="1"/>
    <col min="10250" max="10250" width="7.125" style="263" customWidth="1"/>
    <col min="10251" max="10251" width="6.75" style="263" customWidth="1"/>
    <col min="10252" max="10252" width="7" style="263" customWidth="1"/>
    <col min="10253" max="10253" width="6.875" style="263" customWidth="1"/>
    <col min="10254" max="10254" width="6.75" style="263" customWidth="1"/>
    <col min="10255" max="10255" width="7.125" style="263" customWidth="1"/>
    <col min="10256" max="10256" width="6.75" style="263" customWidth="1"/>
    <col min="10257" max="10257" width="6.625" style="263" customWidth="1"/>
    <col min="10258" max="10258" width="6.875" style="263" customWidth="1"/>
    <col min="10259" max="10259" width="7.125" style="263" customWidth="1"/>
    <col min="10260" max="10260" width="6.75" style="263" customWidth="1"/>
    <col min="10261" max="10496" width="9" style="263"/>
    <col min="10497" max="10497" width="0.125" style="263" customWidth="1"/>
    <col min="10498" max="10498" width="10.375" style="263" customWidth="1"/>
    <col min="10499" max="10502" width="7.125" style="263" customWidth="1"/>
    <col min="10503" max="10503" width="6.75" style="263" customWidth="1"/>
    <col min="10504" max="10504" width="6.625" style="263" customWidth="1"/>
    <col min="10505" max="10505" width="6.875" style="263" customWidth="1"/>
    <col min="10506" max="10506" width="7.125" style="263" customWidth="1"/>
    <col min="10507" max="10507" width="6.75" style="263" customWidth="1"/>
    <col min="10508" max="10508" width="7" style="263" customWidth="1"/>
    <col min="10509" max="10509" width="6.875" style="263" customWidth="1"/>
    <col min="10510" max="10510" width="6.75" style="263" customWidth="1"/>
    <col min="10511" max="10511" width="7.125" style="263" customWidth="1"/>
    <col min="10512" max="10512" width="6.75" style="263" customWidth="1"/>
    <col min="10513" max="10513" width="6.625" style="263" customWidth="1"/>
    <col min="10514" max="10514" width="6.875" style="263" customWidth="1"/>
    <col min="10515" max="10515" width="7.125" style="263" customWidth="1"/>
    <col min="10516" max="10516" width="6.75" style="263" customWidth="1"/>
    <col min="10517" max="10752" width="9" style="263"/>
    <col min="10753" max="10753" width="0.125" style="263" customWidth="1"/>
    <col min="10754" max="10754" width="10.375" style="263" customWidth="1"/>
    <col min="10755" max="10758" width="7.125" style="263" customWidth="1"/>
    <col min="10759" max="10759" width="6.75" style="263" customWidth="1"/>
    <col min="10760" max="10760" width="6.625" style="263" customWidth="1"/>
    <col min="10761" max="10761" width="6.875" style="263" customWidth="1"/>
    <col min="10762" max="10762" width="7.125" style="263" customWidth="1"/>
    <col min="10763" max="10763" width="6.75" style="263" customWidth="1"/>
    <col min="10764" max="10764" width="7" style="263" customWidth="1"/>
    <col min="10765" max="10765" width="6.875" style="263" customWidth="1"/>
    <col min="10766" max="10766" width="6.75" style="263" customWidth="1"/>
    <col min="10767" max="10767" width="7.125" style="263" customWidth="1"/>
    <col min="10768" max="10768" width="6.75" style="263" customWidth="1"/>
    <col min="10769" max="10769" width="6.625" style="263" customWidth="1"/>
    <col min="10770" max="10770" width="6.875" style="263" customWidth="1"/>
    <col min="10771" max="10771" width="7.125" style="263" customWidth="1"/>
    <col min="10772" max="10772" width="6.75" style="263" customWidth="1"/>
    <col min="10773" max="11008" width="9" style="263"/>
    <col min="11009" max="11009" width="0.125" style="263" customWidth="1"/>
    <col min="11010" max="11010" width="10.375" style="263" customWidth="1"/>
    <col min="11011" max="11014" width="7.125" style="263" customWidth="1"/>
    <col min="11015" max="11015" width="6.75" style="263" customWidth="1"/>
    <col min="11016" max="11016" width="6.625" style="263" customWidth="1"/>
    <col min="11017" max="11017" width="6.875" style="263" customWidth="1"/>
    <col min="11018" max="11018" width="7.125" style="263" customWidth="1"/>
    <col min="11019" max="11019" width="6.75" style="263" customWidth="1"/>
    <col min="11020" max="11020" width="7" style="263" customWidth="1"/>
    <col min="11021" max="11021" width="6.875" style="263" customWidth="1"/>
    <col min="11022" max="11022" width="6.75" style="263" customWidth="1"/>
    <col min="11023" max="11023" width="7.125" style="263" customWidth="1"/>
    <col min="11024" max="11024" width="6.75" style="263" customWidth="1"/>
    <col min="11025" max="11025" width="6.625" style="263" customWidth="1"/>
    <col min="11026" max="11026" width="6.875" style="263" customWidth="1"/>
    <col min="11027" max="11027" width="7.125" style="263" customWidth="1"/>
    <col min="11028" max="11028" width="6.75" style="263" customWidth="1"/>
    <col min="11029" max="11264" width="9" style="263"/>
    <col min="11265" max="11265" width="0.125" style="263" customWidth="1"/>
    <col min="11266" max="11266" width="10.375" style="263" customWidth="1"/>
    <col min="11267" max="11270" width="7.125" style="263" customWidth="1"/>
    <col min="11271" max="11271" width="6.75" style="263" customWidth="1"/>
    <col min="11272" max="11272" width="6.625" style="263" customWidth="1"/>
    <col min="11273" max="11273" width="6.875" style="263" customWidth="1"/>
    <col min="11274" max="11274" width="7.125" style="263" customWidth="1"/>
    <col min="11275" max="11275" width="6.75" style="263" customWidth="1"/>
    <col min="11276" max="11276" width="7" style="263" customWidth="1"/>
    <col min="11277" max="11277" width="6.875" style="263" customWidth="1"/>
    <col min="11278" max="11278" width="6.75" style="263" customWidth="1"/>
    <col min="11279" max="11279" width="7.125" style="263" customWidth="1"/>
    <col min="11280" max="11280" width="6.75" style="263" customWidth="1"/>
    <col min="11281" max="11281" width="6.625" style="263" customWidth="1"/>
    <col min="11282" max="11282" width="6.875" style="263" customWidth="1"/>
    <col min="11283" max="11283" width="7.125" style="263" customWidth="1"/>
    <col min="11284" max="11284" width="6.75" style="263" customWidth="1"/>
    <col min="11285" max="11520" width="9" style="263"/>
    <col min="11521" max="11521" width="0.125" style="263" customWidth="1"/>
    <col min="11522" max="11522" width="10.375" style="263" customWidth="1"/>
    <col min="11523" max="11526" width="7.125" style="263" customWidth="1"/>
    <col min="11527" max="11527" width="6.75" style="263" customWidth="1"/>
    <col min="11528" max="11528" width="6.625" style="263" customWidth="1"/>
    <col min="11529" max="11529" width="6.875" style="263" customWidth="1"/>
    <col min="11530" max="11530" width="7.125" style="263" customWidth="1"/>
    <col min="11531" max="11531" width="6.75" style="263" customWidth="1"/>
    <col min="11532" max="11532" width="7" style="263" customWidth="1"/>
    <col min="11533" max="11533" width="6.875" style="263" customWidth="1"/>
    <col min="11534" max="11534" width="6.75" style="263" customWidth="1"/>
    <col min="11535" max="11535" width="7.125" style="263" customWidth="1"/>
    <col min="11536" max="11536" width="6.75" style="263" customWidth="1"/>
    <col min="11537" max="11537" width="6.625" style="263" customWidth="1"/>
    <col min="11538" max="11538" width="6.875" style="263" customWidth="1"/>
    <col min="11539" max="11539" width="7.125" style="263" customWidth="1"/>
    <col min="11540" max="11540" width="6.75" style="263" customWidth="1"/>
    <col min="11541" max="11776" width="9" style="263"/>
    <col min="11777" max="11777" width="0.125" style="263" customWidth="1"/>
    <col min="11778" max="11778" width="10.375" style="263" customWidth="1"/>
    <col min="11779" max="11782" width="7.125" style="263" customWidth="1"/>
    <col min="11783" max="11783" width="6.75" style="263" customWidth="1"/>
    <col min="11784" max="11784" width="6.625" style="263" customWidth="1"/>
    <col min="11785" max="11785" width="6.875" style="263" customWidth="1"/>
    <col min="11786" max="11786" width="7.125" style="263" customWidth="1"/>
    <col min="11787" max="11787" width="6.75" style="263" customWidth="1"/>
    <col min="11788" max="11788" width="7" style="263" customWidth="1"/>
    <col min="11789" max="11789" width="6.875" style="263" customWidth="1"/>
    <col min="11790" max="11790" width="6.75" style="263" customWidth="1"/>
    <col min="11791" max="11791" width="7.125" style="263" customWidth="1"/>
    <col min="11792" max="11792" width="6.75" style="263" customWidth="1"/>
    <col min="11793" max="11793" width="6.625" style="263" customWidth="1"/>
    <col min="11794" max="11794" width="6.875" style="263" customWidth="1"/>
    <col min="11795" max="11795" width="7.125" style="263" customWidth="1"/>
    <col min="11796" max="11796" width="6.75" style="263" customWidth="1"/>
    <col min="11797" max="12032" width="9" style="263"/>
    <col min="12033" max="12033" width="0.125" style="263" customWidth="1"/>
    <col min="12034" max="12034" width="10.375" style="263" customWidth="1"/>
    <col min="12035" max="12038" width="7.125" style="263" customWidth="1"/>
    <col min="12039" max="12039" width="6.75" style="263" customWidth="1"/>
    <col min="12040" max="12040" width="6.625" style="263" customWidth="1"/>
    <col min="12041" max="12041" width="6.875" style="263" customWidth="1"/>
    <col min="12042" max="12042" width="7.125" style="263" customWidth="1"/>
    <col min="12043" max="12043" width="6.75" style="263" customWidth="1"/>
    <col min="12044" max="12044" width="7" style="263" customWidth="1"/>
    <col min="12045" max="12045" width="6.875" style="263" customWidth="1"/>
    <col min="12046" max="12046" width="6.75" style="263" customWidth="1"/>
    <col min="12047" max="12047" width="7.125" style="263" customWidth="1"/>
    <col min="12048" max="12048" width="6.75" style="263" customWidth="1"/>
    <col min="12049" max="12049" width="6.625" style="263" customWidth="1"/>
    <col min="12050" max="12050" width="6.875" style="263" customWidth="1"/>
    <col min="12051" max="12051" width="7.125" style="263" customWidth="1"/>
    <col min="12052" max="12052" width="6.75" style="263" customWidth="1"/>
    <col min="12053" max="12288" width="9" style="263"/>
    <col min="12289" max="12289" width="0.125" style="263" customWidth="1"/>
    <col min="12290" max="12290" width="10.375" style="263" customWidth="1"/>
    <col min="12291" max="12294" width="7.125" style="263" customWidth="1"/>
    <col min="12295" max="12295" width="6.75" style="263" customWidth="1"/>
    <col min="12296" max="12296" width="6.625" style="263" customWidth="1"/>
    <col min="12297" max="12297" width="6.875" style="263" customWidth="1"/>
    <col min="12298" max="12298" width="7.125" style="263" customWidth="1"/>
    <col min="12299" max="12299" width="6.75" style="263" customWidth="1"/>
    <col min="12300" max="12300" width="7" style="263" customWidth="1"/>
    <col min="12301" max="12301" width="6.875" style="263" customWidth="1"/>
    <col min="12302" max="12302" width="6.75" style="263" customWidth="1"/>
    <col min="12303" max="12303" width="7.125" style="263" customWidth="1"/>
    <col min="12304" max="12304" width="6.75" style="263" customWidth="1"/>
    <col min="12305" max="12305" width="6.625" style="263" customWidth="1"/>
    <col min="12306" max="12306" width="6.875" style="263" customWidth="1"/>
    <col min="12307" max="12307" width="7.125" style="263" customWidth="1"/>
    <col min="12308" max="12308" width="6.75" style="263" customWidth="1"/>
    <col min="12309" max="12544" width="9" style="263"/>
    <col min="12545" max="12545" width="0.125" style="263" customWidth="1"/>
    <col min="12546" max="12546" width="10.375" style="263" customWidth="1"/>
    <col min="12547" max="12550" width="7.125" style="263" customWidth="1"/>
    <col min="12551" max="12551" width="6.75" style="263" customWidth="1"/>
    <col min="12552" max="12552" width="6.625" style="263" customWidth="1"/>
    <col min="12553" max="12553" width="6.875" style="263" customWidth="1"/>
    <col min="12554" max="12554" width="7.125" style="263" customWidth="1"/>
    <col min="12555" max="12555" width="6.75" style="263" customWidth="1"/>
    <col min="12556" max="12556" width="7" style="263" customWidth="1"/>
    <col min="12557" max="12557" width="6.875" style="263" customWidth="1"/>
    <col min="12558" max="12558" width="6.75" style="263" customWidth="1"/>
    <col min="12559" max="12559" width="7.125" style="263" customWidth="1"/>
    <col min="12560" max="12560" width="6.75" style="263" customWidth="1"/>
    <col min="12561" max="12561" width="6.625" style="263" customWidth="1"/>
    <col min="12562" max="12562" width="6.875" style="263" customWidth="1"/>
    <col min="12563" max="12563" width="7.125" style="263" customWidth="1"/>
    <col min="12564" max="12564" width="6.75" style="263" customWidth="1"/>
    <col min="12565" max="12800" width="9" style="263"/>
    <col min="12801" max="12801" width="0.125" style="263" customWidth="1"/>
    <col min="12802" max="12802" width="10.375" style="263" customWidth="1"/>
    <col min="12803" max="12806" width="7.125" style="263" customWidth="1"/>
    <col min="12807" max="12807" width="6.75" style="263" customWidth="1"/>
    <col min="12808" max="12808" width="6.625" style="263" customWidth="1"/>
    <col min="12809" max="12809" width="6.875" style="263" customWidth="1"/>
    <col min="12810" max="12810" width="7.125" style="263" customWidth="1"/>
    <col min="12811" max="12811" width="6.75" style="263" customWidth="1"/>
    <col min="12812" max="12812" width="7" style="263" customWidth="1"/>
    <col min="12813" max="12813" width="6.875" style="263" customWidth="1"/>
    <col min="12814" max="12814" width="6.75" style="263" customWidth="1"/>
    <col min="12815" max="12815" width="7.125" style="263" customWidth="1"/>
    <col min="12816" max="12816" width="6.75" style="263" customWidth="1"/>
    <col min="12817" max="12817" width="6.625" style="263" customWidth="1"/>
    <col min="12818" max="12818" width="6.875" style="263" customWidth="1"/>
    <col min="12819" max="12819" width="7.125" style="263" customWidth="1"/>
    <col min="12820" max="12820" width="6.75" style="263" customWidth="1"/>
    <col min="12821" max="13056" width="9" style="263"/>
    <col min="13057" max="13057" width="0.125" style="263" customWidth="1"/>
    <col min="13058" max="13058" width="10.375" style="263" customWidth="1"/>
    <col min="13059" max="13062" width="7.125" style="263" customWidth="1"/>
    <col min="13063" max="13063" width="6.75" style="263" customWidth="1"/>
    <col min="13064" max="13064" width="6.625" style="263" customWidth="1"/>
    <col min="13065" max="13065" width="6.875" style="263" customWidth="1"/>
    <col min="13066" max="13066" width="7.125" style="263" customWidth="1"/>
    <col min="13067" max="13067" width="6.75" style="263" customWidth="1"/>
    <col min="13068" max="13068" width="7" style="263" customWidth="1"/>
    <col min="13069" max="13069" width="6.875" style="263" customWidth="1"/>
    <col min="13070" max="13070" width="6.75" style="263" customWidth="1"/>
    <col min="13071" max="13071" width="7.125" style="263" customWidth="1"/>
    <col min="13072" max="13072" width="6.75" style="263" customWidth="1"/>
    <col min="13073" max="13073" width="6.625" style="263" customWidth="1"/>
    <col min="13074" max="13074" width="6.875" style="263" customWidth="1"/>
    <col min="13075" max="13075" width="7.125" style="263" customWidth="1"/>
    <col min="13076" max="13076" width="6.75" style="263" customWidth="1"/>
    <col min="13077" max="13312" width="9" style="263"/>
    <col min="13313" max="13313" width="0.125" style="263" customWidth="1"/>
    <col min="13314" max="13314" width="10.375" style="263" customWidth="1"/>
    <col min="13315" max="13318" width="7.125" style="263" customWidth="1"/>
    <col min="13319" max="13319" width="6.75" style="263" customWidth="1"/>
    <col min="13320" max="13320" width="6.625" style="263" customWidth="1"/>
    <col min="13321" max="13321" width="6.875" style="263" customWidth="1"/>
    <col min="13322" max="13322" width="7.125" style="263" customWidth="1"/>
    <col min="13323" max="13323" width="6.75" style="263" customWidth="1"/>
    <col min="13324" max="13324" width="7" style="263" customWidth="1"/>
    <col min="13325" max="13325" width="6.875" style="263" customWidth="1"/>
    <col min="13326" max="13326" width="6.75" style="263" customWidth="1"/>
    <col min="13327" max="13327" width="7.125" style="263" customWidth="1"/>
    <col min="13328" max="13328" width="6.75" style="263" customWidth="1"/>
    <col min="13329" max="13329" width="6.625" style="263" customWidth="1"/>
    <col min="13330" max="13330" width="6.875" style="263" customWidth="1"/>
    <col min="13331" max="13331" width="7.125" style="263" customWidth="1"/>
    <col min="13332" max="13332" width="6.75" style="263" customWidth="1"/>
    <col min="13333" max="13568" width="9" style="263"/>
    <col min="13569" max="13569" width="0.125" style="263" customWidth="1"/>
    <col min="13570" max="13570" width="10.375" style="263" customWidth="1"/>
    <col min="13571" max="13574" width="7.125" style="263" customWidth="1"/>
    <col min="13575" max="13575" width="6.75" style="263" customWidth="1"/>
    <col min="13576" max="13576" width="6.625" style="263" customWidth="1"/>
    <col min="13577" max="13577" width="6.875" style="263" customWidth="1"/>
    <col min="13578" max="13578" width="7.125" style="263" customWidth="1"/>
    <col min="13579" max="13579" width="6.75" style="263" customWidth="1"/>
    <col min="13580" max="13580" width="7" style="263" customWidth="1"/>
    <col min="13581" max="13581" width="6.875" style="263" customWidth="1"/>
    <col min="13582" max="13582" width="6.75" style="263" customWidth="1"/>
    <col min="13583" max="13583" width="7.125" style="263" customWidth="1"/>
    <col min="13584" max="13584" width="6.75" style="263" customWidth="1"/>
    <col min="13585" max="13585" width="6.625" style="263" customWidth="1"/>
    <col min="13586" max="13586" width="6.875" style="263" customWidth="1"/>
    <col min="13587" max="13587" width="7.125" style="263" customWidth="1"/>
    <col min="13588" max="13588" width="6.75" style="263" customWidth="1"/>
    <col min="13589" max="13824" width="9" style="263"/>
    <col min="13825" max="13825" width="0.125" style="263" customWidth="1"/>
    <col min="13826" max="13826" width="10.375" style="263" customWidth="1"/>
    <col min="13827" max="13830" width="7.125" style="263" customWidth="1"/>
    <col min="13831" max="13831" width="6.75" style="263" customWidth="1"/>
    <col min="13832" max="13832" width="6.625" style="263" customWidth="1"/>
    <col min="13833" max="13833" width="6.875" style="263" customWidth="1"/>
    <col min="13834" max="13834" width="7.125" style="263" customWidth="1"/>
    <col min="13835" max="13835" width="6.75" style="263" customWidth="1"/>
    <col min="13836" max="13836" width="7" style="263" customWidth="1"/>
    <col min="13837" max="13837" width="6.875" style="263" customWidth="1"/>
    <col min="13838" max="13838" width="6.75" style="263" customWidth="1"/>
    <col min="13839" max="13839" width="7.125" style="263" customWidth="1"/>
    <col min="13840" max="13840" width="6.75" style="263" customWidth="1"/>
    <col min="13841" max="13841" width="6.625" style="263" customWidth="1"/>
    <col min="13842" max="13842" width="6.875" style="263" customWidth="1"/>
    <col min="13843" max="13843" width="7.125" style="263" customWidth="1"/>
    <col min="13844" max="13844" width="6.75" style="263" customWidth="1"/>
    <col min="13845" max="14080" width="9" style="263"/>
    <col min="14081" max="14081" width="0.125" style="263" customWidth="1"/>
    <col min="14082" max="14082" width="10.375" style="263" customWidth="1"/>
    <col min="14083" max="14086" width="7.125" style="263" customWidth="1"/>
    <col min="14087" max="14087" width="6.75" style="263" customWidth="1"/>
    <col min="14088" max="14088" width="6.625" style="263" customWidth="1"/>
    <col min="14089" max="14089" width="6.875" style="263" customWidth="1"/>
    <col min="14090" max="14090" width="7.125" style="263" customWidth="1"/>
    <col min="14091" max="14091" width="6.75" style="263" customWidth="1"/>
    <col min="14092" max="14092" width="7" style="263" customWidth="1"/>
    <col min="14093" max="14093" width="6.875" style="263" customWidth="1"/>
    <col min="14094" max="14094" width="6.75" style="263" customWidth="1"/>
    <col min="14095" max="14095" width="7.125" style="263" customWidth="1"/>
    <col min="14096" max="14096" width="6.75" style="263" customWidth="1"/>
    <col min="14097" max="14097" width="6.625" style="263" customWidth="1"/>
    <col min="14098" max="14098" width="6.875" style="263" customWidth="1"/>
    <col min="14099" max="14099" width="7.125" style="263" customWidth="1"/>
    <col min="14100" max="14100" width="6.75" style="263" customWidth="1"/>
    <col min="14101" max="14336" width="9" style="263"/>
    <col min="14337" max="14337" width="0.125" style="263" customWidth="1"/>
    <col min="14338" max="14338" width="10.375" style="263" customWidth="1"/>
    <col min="14339" max="14342" width="7.125" style="263" customWidth="1"/>
    <col min="14343" max="14343" width="6.75" style="263" customWidth="1"/>
    <col min="14344" max="14344" width="6.625" style="263" customWidth="1"/>
    <col min="14345" max="14345" width="6.875" style="263" customWidth="1"/>
    <col min="14346" max="14346" width="7.125" style="263" customWidth="1"/>
    <col min="14347" max="14347" width="6.75" style="263" customWidth="1"/>
    <col min="14348" max="14348" width="7" style="263" customWidth="1"/>
    <col min="14349" max="14349" width="6.875" style="263" customWidth="1"/>
    <col min="14350" max="14350" width="6.75" style="263" customWidth="1"/>
    <col min="14351" max="14351" width="7.125" style="263" customWidth="1"/>
    <col min="14352" max="14352" width="6.75" style="263" customWidth="1"/>
    <col min="14353" max="14353" width="6.625" style="263" customWidth="1"/>
    <col min="14354" max="14354" width="6.875" style="263" customWidth="1"/>
    <col min="14355" max="14355" width="7.125" style="263" customWidth="1"/>
    <col min="14356" max="14356" width="6.75" style="263" customWidth="1"/>
    <col min="14357" max="14592" width="9" style="263"/>
    <col min="14593" max="14593" width="0.125" style="263" customWidth="1"/>
    <col min="14594" max="14594" width="10.375" style="263" customWidth="1"/>
    <col min="14595" max="14598" width="7.125" style="263" customWidth="1"/>
    <col min="14599" max="14599" width="6.75" style="263" customWidth="1"/>
    <col min="14600" max="14600" width="6.625" style="263" customWidth="1"/>
    <col min="14601" max="14601" width="6.875" style="263" customWidth="1"/>
    <col min="14602" max="14602" width="7.125" style="263" customWidth="1"/>
    <col min="14603" max="14603" width="6.75" style="263" customWidth="1"/>
    <col min="14604" max="14604" width="7" style="263" customWidth="1"/>
    <col min="14605" max="14605" width="6.875" style="263" customWidth="1"/>
    <col min="14606" max="14606" width="6.75" style="263" customWidth="1"/>
    <col min="14607" max="14607" width="7.125" style="263" customWidth="1"/>
    <col min="14608" max="14608" width="6.75" style="263" customWidth="1"/>
    <col min="14609" max="14609" width="6.625" style="263" customWidth="1"/>
    <col min="14610" max="14610" width="6.875" style="263" customWidth="1"/>
    <col min="14611" max="14611" width="7.125" style="263" customWidth="1"/>
    <col min="14612" max="14612" width="6.75" style="263" customWidth="1"/>
    <col min="14613" max="14848" width="9" style="263"/>
    <col min="14849" max="14849" width="0.125" style="263" customWidth="1"/>
    <col min="14850" max="14850" width="10.375" style="263" customWidth="1"/>
    <col min="14851" max="14854" width="7.125" style="263" customWidth="1"/>
    <col min="14855" max="14855" width="6.75" style="263" customWidth="1"/>
    <col min="14856" max="14856" width="6.625" style="263" customWidth="1"/>
    <col min="14857" max="14857" width="6.875" style="263" customWidth="1"/>
    <col min="14858" max="14858" width="7.125" style="263" customWidth="1"/>
    <col min="14859" max="14859" width="6.75" style="263" customWidth="1"/>
    <col min="14860" max="14860" width="7" style="263" customWidth="1"/>
    <col min="14861" max="14861" width="6.875" style="263" customWidth="1"/>
    <col min="14862" max="14862" width="6.75" style="263" customWidth="1"/>
    <col min="14863" max="14863" width="7.125" style="263" customWidth="1"/>
    <col min="14864" max="14864" width="6.75" style="263" customWidth="1"/>
    <col min="14865" max="14865" width="6.625" style="263" customWidth="1"/>
    <col min="14866" max="14866" width="6.875" style="263" customWidth="1"/>
    <col min="14867" max="14867" width="7.125" style="263" customWidth="1"/>
    <col min="14868" max="14868" width="6.75" style="263" customWidth="1"/>
    <col min="14869" max="15104" width="9" style="263"/>
    <col min="15105" max="15105" width="0.125" style="263" customWidth="1"/>
    <col min="15106" max="15106" width="10.375" style="263" customWidth="1"/>
    <col min="15107" max="15110" width="7.125" style="263" customWidth="1"/>
    <col min="15111" max="15111" width="6.75" style="263" customWidth="1"/>
    <col min="15112" max="15112" width="6.625" style="263" customWidth="1"/>
    <col min="15113" max="15113" width="6.875" style="263" customWidth="1"/>
    <col min="15114" max="15114" width="7.125" style="263" customWidth="1"/>
    <col min="15115" max="15115" width="6.75" style="263" customWidth="1"/>
    <col min="15116" max="15116" width="7" style="263" customWidth="1"/>
    <col min="15117" max="15117" width="6.875" style="263" customWidth="1"/>
    <col min="15118" max="15118" width="6.75" style="263" customWidth="1"/>
    <col min="15119" max="15119" width="7.125" style="263" customWidth="1"/>
    <col min="15120" max="15120" width="6.75" style="263" customWidth="1"/>
    <col min="15121" max="15121" width="6.625" style="263" customWidth="1"/>
    <col min="15122" max="15122" width="6.875" style="263" customWidth="1"/>
    <col min="15123" max="15123" width="7.125" style="263" customWidth="1"/>
    <col min="15124" max="15124" width="6.75" style="263" customWidth="1"/>
    <col min="15125" max="15360" width="9" style="263"/>
    <col min="15361" max="15361" width="0.125" style="263" customWidth="1"/>
    <col min="15362" max="15362" width="10.375" style="263" customWidth="1"/>
    <col min="15363" max="15366" width="7.125" style="263" customWidth="1"/>
    <col min="15367" max="15367" width="6.75" style="263" customWidth="1"/>
    <col min="15368" max="15368" width="6.625" style="263" customWidth="1"/>
    <col min="15369" max="15369" width="6.875" style="263" customWidth="1"/>
    <col min="15370" max="15370" width="7.125" style="263" customWidth="1"/>
    <col min="15371" max="15371" width="6.75" style="263" customWidth="1"/>
    <col min="15372" max="15372" width="7" style="263" customWidth="1"/>
    <col min="15373" max="15373" width="6.875" style="263" customWidth="1"/>
    <col min="15374" max="15374" width="6.75" style="263" customWidth="1"/>
    <col min="15375" max="15375" width="7.125" style="263" customWidth="1"/>
    <col min="15376" max="15376" width="6.75" style="263" customWidth="1"/>
    <col min="15377" max="15377" width="6.625" style="263" customWidth="1"/>
    <col min="15378" max="15378" width="6.875" style="263" customWidth="1"/>
    <col min="15379" max="15379" width="7.125" style="263" customWidth="1"/>
    <col min="15380" max="15380" width="6.75" style="263" customWidth="1"/>
    <col min="15381" max="15616" width="9" style="263"/>
    <col min="15617" max="15617" width="0.125" style="263" customWidth="1"/>
    <col min="15618" max="15618" width="10.375" style="263" customWidth="1"/>
    <col min="15619" max="15622" width="7.125" style="263" customWidth="1"/>
    <col min="15623" max="15623" width="6.75" style="263" customWidth="1"/>
    <col min="15624" max="15624" width="6.625" style="263" customWidth="1"/>
    <col min="15625" max="15625" width="6.875" style="263" customWidth="1"/>
    <col min="15626" max="15626" width="7.125" style="263" customWidth="1"/>
    <col min="15627" max="15627" width="6.75" style="263" customWidth="1"/>
    <col min="15628" max="15628" width="7" style="263" customWidth="1"/>
    <col min="15629" max="15629" width="6.875" style="263" customWidth="1"/>
    <col min="15630" max="15630" width="6.75" style="263" customWidth="1"/>
    <col min="15631" max="15631" width="7.125" style="263" customWidth="1"/>
    <col min="15632" max="15632" width="6.75" style="263" customWidth="1"/>
    <col min="15633" max="15633" width="6.625" style="263" customWidth="1"/>
    <col min="15634" max="15634" width="6.875" style="263" customWidth="1"/>
    <col min="15635" max="15635" width="7.125" style="263" customWidth="1"/>
    <col min="15636" max="15636" width="6.75" style="263" customWidth="1"/>
    <col min="15637" max="15872" width="9" style="263"/>
    <col min="15873" max="15873" width="0.125" style="263" customWidth="1"/>
    <col min="15874" max="15874" width="10.375" style="263" customWidth="1"/>
    <col min="15875" max="15878" width="7.125" style="263" customWidth="1"/>
    <col min="15879" max="15879" width="6.75" style="263" customWidth="1"/>
    <col min="15880" max="15880" width="6.625" style="263" customWidth="1"/>
    <col min="15881" max="15881" width="6.875" style="263" customWidth="1"/>
    <col min="15882" max="15882" width="7.125" style="263" customWidth="1"/>
    <col min="15883" max="15883" width="6.75" style="263" customWidth="1"/>
    <col min="15884" max="15884" width="7" style="263" customWidth="1"/>
    <col min="15885" max="15885" width="6.875" style="263" customWidth="1"/>
    <col min="15886" max="15886" width="6.75" style="263" customWidth="1"/>
    <col min="15887" max="15887" width="7.125" style="263" customWidth="1"/>
    <col min="15888" max="15888" width="6.75" style="263" customWidth="1"/>
    <col min="15889" max="15889" width="6.625" style="263" customWidth="1"/>
    <col min="15890" max="15890" width="6.875" style="263" customWidth="1"/>
    <col min="15891" max="15891" width="7.125" style="263" customWidth="1"/>
    <col min="15892" max="15892" width="6.75" style="263" customWidth="1"/>
    <col min="15893" max="16128" width="9" style="263"/>
    <col min="16129" max="16129" width="0.125" style="263" customWidth="1"/>
    <col min="16130" max="16130" width="10.375" style="263" customWidth="1"/>
    <col min="16131" max="16134" width="7.125" style="263" customWidth="1"/>
    <col min="16135" max="16135" width="6.75" style="263" customWidth="1"/>
    <col min="16136" max="16136" width="6.625" style="263" customWidth="1"/>
    <col min="16137" max="16137" width="6.875" style="263" customWidth="1"/>
    <col min="16138" max="16138" width="7.125" style="263" customWidth="1"/>
    <col min="16139" max="16139" width="6.75" style="263" customWidth="1"/>
    <col min="16140" max="16140" width="7" style="263" customWidth="1"/>
    <col min="16141" max="16141" width="6.875" style="263" customWidth="1"/>
    <col min="16142" max="16142" width="6.75" style="263" customWidth="1"/>
    <col min="16143" max="16143" width="7.125" style="263" customWidth="1"/>
    <col min="16144" max="16144" width="6.75" style="263" customWidth="1"/>
    <col min="16145" max="16145" width="6.625" style="263" customWidth="1"/>
    <col min="16146" max="16146" width="6.875" style="263" customWidth="1"/>
    <col min="16147" max="16147" width="7.125" style="263" customWidth="1"/>
    <col min="16148" max="16148" width="6.75" style="263" customWidth="1"/>
    <col min="16149" max="16384" width="9" style="263"/>
  </cols>
  <sheetData>
    <row r="1" spans="2:21" ht="21" customHeight="1">
      <c r="B1" s="261" t="s">
        <v>257</v>
      </c>
      <c r="C1" s="262"/>
      <c r="D1" s="262"/>
      <c r="E1" s="262"/>
      <c r="O1" s="264"/>
      <c r="P1" s="264"/>
      <c r="Q1" s="264"/>
      <c r="R1" s="264"/>
    </row>
    <row r="2" spans="2:21" ht="13.5" customHeight="1">
      <c r="B2" s="264" t="s">
        <v>256</v>
      </c>
      <c r="C2" s="264"/>
      <c r="D2" s="264"/>
      <c r="E2" s="264"/>
    </row>
    <row r="3" spans="2:21" ht="13.5" customHeight="1">
      <c r="B3" s="740" t="s">
        <v>247</v>
      </c>
      <c r="C3" s="742" t="s">
        <v>570</v>
      </c>
      <c r="D3" s="742"/>
      <c r="E3" s="737"/>
      <c r="F3" s="742" t="s">
        <v>255</v>
      </c>
      <c r="G3" s="742"/>
      <c r="H3" s="737"/>
      <c r="I3" s="742" t="s">
        <v>254</v>
      </c>
      <c r="J3" s="742"/>
      <c r="K3" s="742"/>
      <c r="L3" s="742" t="s">
        <v>501</v>
      </c>
      <c r="M3" s="742"/>
      <c r="N3" s="742"/>
      <c r="O3" s="742" t="s">
        <v>502</v>
      </c>
      <c r="P3" s="742"/>
      <c r="Q3" s="742"/>
      <c r="R3" s="742" t="s">
        <v>503</v>
      </c>
      <c r="S3" s="742"/>
      <c r="T3" s="744"/>
      <c r="U3" s="265"/>
    </row>
    <row r="4" spans="2:21" ht="13.5" customHeight="1">
      <c r="B4" s="741"/>
      <c r="C4" s="266" t="s">
        <v>246</v>
      </c>
      <c r="D4" s="267" t="s">
        <v>245</v>
      </c>
      <c r="E4" s="268" t="s">
        <v>244</v>
      </c>
      <c r="F4" s="266" t="s">
        <v>246</v>
      </c>
      <c r="G4" s="267" t="s">
        <v>245</v>
      </c>
      <c r="H4" s="268" t="s">
        <v>244</v>
      </c>
      <c r="I4" s="266" t="s">
        <v>246</v>
      </c>
      <c r="J4" s="267" t="s">
        <v>245</v>
      </c>
      <c r="K4" s="267" t="s">
        <v>244</v>
      </c>
      <c r="L4" s="269" t="s">
        <v>246</v>
      </c>
      <c r="M4" s="267" t="s">
        <v>245</v>
      </c>
      <c r="N4" s="268" t="s">
        <v>244</v>
      </c>
      <c r="O4" s="266" t="s">
        <v>246</v>
      </c>
      <c r="P4" s="267" t="s">
        <v>245</v>
      </c>
      <c r="Q4" s="268" t="s">
        <v>244</v>
      </c>
      <c r="R4" s="266" t="s">
        <v>246</v>
      </c>
      <c r="S4" s="267" t="s">
        <v>245</v>
      </c>
      <c r="T4" s="270" t="s">
        <v>244</v>
      </c>
      <c r="U4" s="265"/>
    </row>
    <row r="5" spans="2:21" ht="11.25" customHeight="1">
      <c r="B5" s="741"/>
      <c r="C5" s="271" t="s">
        <v>504</v>
      </c>
      <c r="D5" s="271" t="s">
        <v>505</v>
      </c>
      <c r="E5" s="272" t="s">
        <v>505</v>
      </c>
      <c r="F5" s="271" t="s">
        <v>504</v>
      </c>
      <c r="G5" s="271" t="s">
        <v>505</v>
      </c>
      <c r="H5" s="272" t="s">
        <v>505</v>
      </c>
      <c r="I5" s="271" t="s">
        <v>504</v>
      </c>
      <c r="J5" s="271" t="s">
        <v>505</v>
      </c>
      <c r="K5" s="272" t="s">
        <v>505</v>
      </c>
      <c r="L5" s="271" t="s">
        <v>504</v>
      </c>
      <c r="M5" s="271" t="s">
        <v>505</v>
      </c>
      <c r="N5" s="272" t="s">
        <v>505</v>
      </c>
      <c r="O5" s="271" t="s">
        <v>504</v>
      </c>
      <c r="P5" s="271" t="s">
        <v>505</v>
      </c>
      <c r="Q5" s="272" t="s">
        <v>505</v>
      </c>
      <c r="R5" s="271" t="s">
        <v>504</v>
      </c>
      <c r="S5" s="271" t="s">
        <v>505</v>
      </c>
      <c r="T5" s="273" t="s">
        <v>505</v>
      </c>
      <c r="U5" s="265"/>
    </row>
    <row r="6" spans="2:21" ht="17.100000000000001" customHeight="1">
      <c r="B6" s="274" t="s">
        <v>506</v>
      </c>
      <c r="C6" s="140">
        <v>2</v>
      </c>
      <c r="D6" s="140">
        <v>62</v>
      </c>
      <c r="E6" s="144">
        <v>52</v>
      </c>
      <c r="F6" s="140">
        <v>2</v>
      </c>
      <c r="G6" s="140">
        <v>65</v>
      </c>
      <c r="H6" s="144">
        <v>55</v>
      </c>
      <c r="I6" s="140">
        <v>4</v>
      </c>
      <c r="J6" s="140">
        <v>99</v>
      </c>
      <c r="K6" s="144">
        <v>83</v>
      </c>
      <c r="L6" s="140">
        <v>4</v>
      </c>
      <c r="M6" s="140">
        <v>107</v>
      </c>
      <c r="N6" s="144">
        <v>90</v>
      </c>
      <c r="O6" s="140">
        <v>4</v>
      </c>
      <c r="P6" s="140">
        <v>110</v>
      </c>
      <c r="Q6" s="144">
        <v>92</v>
      </c>
      <c r="R6" s="376">
        <f>0+3</f>
        <v>3</v>
      </c>
      <c r="S6" s="376">
        <f>0+80</f>
        <v>80</v>
      </c>
      <c r="T6" s="378">
        <f>0+68</f>
        <v>68</v>
      </c>
      <c r="U6" s="265"/>
    </row>
    <row r="7" spans="2:21" ht="17.100000000000001" customHeight="1">
      <c r="B7" s="274" t="s">
        <v>253</v>
      </c>
      <c r="C7" s="140">
        <v>0</v>
      </c>
      <c r="D7" s="140">
        <v>3</v>
      </c>
      <c r="E7" s="144">
        <v>3</v>
      </c>
      <c r="F7" s="140">
        <v>0</v>
      </c>
      <c r="G7" s="140">
        <v>5</v>
      </c>
      <c r="H7" s="144">
        <v>3</v>
      </c>
      <c r="I7" s="140">
        <v>0</v>
      </c>
      <c r="J7" s="140">
        <v>5</v>
      </c>
      <c r="K7" s="144">
        <v>4</v>
      </c>
      <c r="L7" s="140">
        <v>0</v>
      </c>
      <c r="M7" s="140">
        <v>4</v>
      </c>
      <c r="N7" s="144">
        <v>3</v>
      </c>
      <c r="O7" s="140">
        <v>0</v>
      </c>
      <c r="P7" s="140">
        <v>4</v>
      </c>
      <c r="Q7" s="144">
        <v>3</v>
      </c>
      <c r="R7" s="376">
        <f>0+0</f>
        <v>0</v>
      </c>
      <c r="S7" s="376">
        <f>0+0.4</f>
        <v>0.4</v>
      </c>
      <c r="T7" s="378">
        <f>0+0.3</f>
        <v>0.3</v>
      </c>
      <c r="U7" s="265"/>
    </row>
    <row r="8" spans="2:21" ht="17.100000000000001" customHeight="1">
      <c r="B8" s="274" t="s">
        <v>252</v>
      </c>
      <c r="C8" s="140">
        <v>0</v>
      </c>
      <c r="D8" s="140">
        <v>1</v>
      </c>
      <c r="E8" s="144">
        <v>1</v>
      </c>
      <c r="F8" s="140">
        <v>0</v>
      </c>
      <c r="G8" s="140">
        <v>2</v>
      </c>
      <c r="H8" s="144">
        <v>1</v>
      </c>
      <c r="I8" s="140">
        <v>0</v>
      </c>
      <c r="J8" s="140">
        <v>0</v>
      </c>
      <c r="K8" s="144">
        <v>0</v>
      </c>
      <c r="L8" s="140">
        <v>0</v>
      </c>
      <c r="M8" s="140">
        <v>0</v>
      </c>
      <c r="N8" s="144">
        <v>0</v>
      </c>
      <c r="O8" s="140">
        <v>0</v>
      </c>
      <c r="P8" s="140">
        <v>0</v>
      </c>
      <c r="Q8" s="144">
        <v>0</v>
      </c>
      <c r="R8" s="376">
        <v>0</v>
      </c>
      <c r="S8" s="376">
        <v>0</v>
      </c>
      <c r="T8" s="378">
        <v>0</v>
      </c>
      <c r="U8" s="265"/>
    </row>
    <row r="9" spans="2:21" ht="17.100000000000001" customHeight="1">
      <c r="B9" s="274" t="s">
        <v>507</v>
      </c>
      <c r="C9" s="140">
        <v>0</v>
      </c>
      <c r="D9" s="140">
        <v>1</v>
      </c>
      <c r="E9" s="144">
        <v>1</v>
      </c>
      <c r="F9" s="140">
        <v>0</v>
      </c>
      <c r="G9" s="140">
        <v>3</v>
      </c>
      <c r="H9" s="145">
        <v>3</v>
      </c>
      <c r="I9" s="140">
        <v>0</v>
      </c>
      <c r="J9" s="140">
        <v>3</v>
      </c>
      <c r="K9" s="144">
        <v>3</v>
      </c>
      <c r="L9" s="140">
        <v>0</v>
      </c>
      <c r="M9" s="140">
        <v>3</v>
      </c>
      <c r="N9" s="145">
        <v>3</v>
      </c>
      <c r="O9" s="140">
        <v>0</v>
      </c>
      <c r="P9" s="140">
        <v>9</v>
      </c>
      <c r="Q9" s="144">
        <v>8</v>
      </c>
      <c r="R9" s="376">
        <f>0+0</f>
        <v>0</v>
      </c>
      <c r="S9" s="376">
        <f>0+6</f>
        <v>6</v>
      </c>
      <c r="T9" s="379">
        <f>0+5</f>
        <v>5</v>
      </c>
      <c r="U9" s="265"/>
    </row>
    <row r="10" spans="2:21" ht="17.100000000000001" customHeight="1">
      <c r="B10" s="274" t="s">
        <v>508</v>
      </c>
      <c r="C10" s="140">
        <v>4</v>
      </c>
      <c r="D10" s="140">
        <v>65</v>
      </c>
      <c r="E10" s="144">
        <v>52</v>
      </c>
      <c r="F10" s="140">
        <v>4</v>
      </c>
      <c r="G10" s="140">
        <v>61</v>
      </c>
      <c r="H10" s="144">
        <v>46</v>
      </c>
      <c r="I10" s="140">
        <v>5</v>
      </c>
      <c r="J10" s="140">
        <v>71</v>
      </c>
      <c r="K10" s="144">
        <v>53</v>
      </c>
      <c r="L10" s="140">
        <v>5</v>
      </c>
      <c r="M10" s="140">
        <v>71</v>
      </c>
      <c r="N10" s="144">
        <v>53</v>
      </c>
      <c r="O10" s="140">
        <v>5</v>
      </c>
      <c r="P10" s="140">
        <v>75</v>
      </c>
      <c r="Q10" s="144">
        <v>56</v>
      </c>
      <c r="R10" s="376">
        <f>0+5</f>
        <v>5</v>
      </c>
      <c r="S10" s="376">
        <f>0+40</f>
        <v>40</v>
      </c>
      <c r="T10" s="378">
        <f>0+37</f>
        <v>37</v>
      </c>
      <c r="U10" s="265"/>
    </row>
    <row r="11" spans="2:21" ht="17.100000000000001" customHeight="1">
      <c r="B11" s="274" t="s">
        <v>251</v>
      </c>
      <c r="C11" s="140">
        <v>0</v>
      </c>
      <c r="D11" s="140">
        <v>2</v>
      </c>
      <c r="E11" s="144">
        <v>1</v>
      </c>
      <c r="F11" s="140">
        <v>0</v>
      </c>
      <c r="G11" s="140">
        <v>1</v>
      </c>
      <c r="H11" s="144">
        <v>1</v>
      </c>
      <c r="I11" s="140">
        <v>0</v>
      </c>
      <c r="J11" s="140">
        <v>1</v>
      </c>
      <c r="K11" s="144">
        <v>1</v>
      </c>
      <c r="L11" s="140">
        <v>0</v>
      </c>
      <c r="M11" s="140">
        <v>2</v>
      </c>
      <c r="N11" s="144">
        <v>2</v>
      </c>
      <c r="O11" s="140">
        <v>0</v>
      </c>
      <c r="P11" s="140">
        <v>3</v>
      </c>
      <c r="Q11" s="144">
        <v>2</v>
      </c>
      <c r="R11" s="376">
        <v>0</v>
      </c>
      <c r="S11" s="376">
        <v>0</v>
      </c>
      <c r="T11" s="378">
        <v>0</v>
      </c>
      <c r="U11" s="265"/>
    </row>
    <row r="12" spans="2:21" ht="17.100000000000001" customHeight="1">
      <c r="B12" s="274" t="s">
        <v>250</v>
      </c>
      <c r="C12" s="140">
        <v>0</v>
      </c>
      <c r="D12" s="140">
        <v>1</v>
      </c>
      <c r="E12" s="144">
        <v>1</v>
      </c>
      <c r="F12" s="140">
        <v>0</v>
      </c>
      <c r="G12" s="140">
        <v>1</v>
      </c>
      <c r="H12" s="144">
        <v>1</v>
      </c>
      <c r="I12" s="140">
        <v>0</v>
      </c>
      <c r="J12" s="140">
        <v>1</v>
      </c>
      <c r="K12" s="144">
        <v>1</v>
      </c>
      <c r="L12" s="140">
        <v>0</v>
      </c>
      <c r="M12" s="140">
        <v>2</v>
      </c>
      <c r="N12" s="144">
        <v>1</v>
      </c>
      <c r="O12" s="140">
        <v>0</v>
      </c>
      <c r="P12" s="140">
        <v>1</v>
      </c>
      <c r="Q12" s="144">
        <v>1</v>
      </c>
      <c r="R12" s="376">
        <v>0</v>
      </c>
      <c r="S12" s="376">
        <v>0</v>
      </c>
      <c r="T12" s="378">
        <v>0</v>
      </c>
      <c r="U12" s="265"/>
    </row>
    <row r="13" spans="2:21" ht="17.100000000000001" customHeight="1">
      <c r="B13" s="274" t="s">
        <v>509</v>
      </c>
      <c r="C13" s="140">
        <v>0</v>
      </c>
      <c r="D13" s="140">
        <v>2</v>
      </c>
      <c r="E13" s="144">
        <v>1</v>
      </c>
      <c r="F13" s="140">
        <v>0</v>
      </c>
      <c r="G13" s="140">
        <v>7</v>
      </c>
      <c r="H13" s="144">
        <v>5</v>
      </c>
      <c r="I13" s="140">
        <v>0</v>
      </c>
      <c r="J13" s="140">
        <v>4</v>
      </c>
      <c r="K13" s="144">
        <v>3</v>
      </c>
      <c r="L13" s="140">
        <v>0</v>
      </c>
      <c r="M13" s="140">
        <v>2</v>
      </c>
      <c r="N13" s="144">
        <v>1</v>
      </c>
      <c r="O13" s="140">
        <v>0</v>
      </c>
      <c r="P13" s="140">
        <v>2</v>
      </c>
      <c r="Q13" s="144">
        <v>1</v>
      </c>
      <c r="R13" s="376">
        <v>0</v>
      </c>
      <c r="S13" s="376">
        <v>0</v>
      </c>
      <c r="T13" s="378">
        <v>0</v>
      </c>
      <c r="U13" s="265"/>
    </row>
    <row r="14" spans="2:21" ht="17.100000000000001" customHeight="1">
      <c r="B14" s="274" t="s">
        <v>510</v>
      </c>
      <c r="C14" s="140">
        <v>0</v>
      </c>
      <c r="D14" s="140">
        <v>2</v>
      </c>
      <c r="E14" s="144">
        <v>2</v>
      </c>
      <c r="F14" s="140">
        <v>0</v>
      </c>
      <c r="G14" s="140">
        <v>2</v>
      </c>
      <c r="H14" s="144">
        <v>2</v>
      </c>
      <c r="I14" s="140">
        <v>0</v>
      </c>
      <c r="J14" s="140">
        <v>4</v>
      </c>
      <c r="K14" s="144">
        <v>3</v>
      </c>
      <c r="L14" s="140">
        <v>0</v>
      </c>
      <c r="M14" s="140">
        <v>0</v>
      </c>
      <c r="N14" s="144">
        <v>0</v>
      </c>
      <c r="O14" s="140">
        <v>0</v>
      </c>
      <c r="P14" s="140">
        <v>0</v>
      </c>
      <c r="Q14" s="144">
        <v>0</v>
      </c>
      <c r="R14" s="376">
        <f>0+0</f>
        <v>0</v>
      </c>
      <c r="S14" s="376">
        <f>0+0.8</f>
        <v>0.8</v>
      </c>
      <c r="T14" s="378">
        <f>0+0.7</f>
        <v>0.7</v>
      </c>
      <c r="U14" s="265"/>
    </row>
    <row r="15" spans="2:21" ht="17.100000000000001" customHeight="1">
      <c r="B15" s="274" t="s">
        <v>511</v>
      </c>
      <c r="C15" s="140">
        <v>6</v>
      </c>
      <c r="D15" s="140">
        <v>242</v>
      </c>
      <c r="E15" s="144">
        <v>210</v>
      </c>
      <c r="F15" s="140">
        <v>7</v>
      </c>
      <c r="G15" s="140">
        <v>298</v>
      </c>
      <c r="H15" s="144">
        <v>262</v>
      </c>
      <c r="I15" s="140">
        <v>6</v>
      </c>
      <c r="J15" s="140">
        <v>266</v>
      </c>
      <c r="K15" s="144">
        <v>227</v>
      </c>
      <c r="L15" s="140">
        <v>7</v>
      </c>
      <c r="M15" s="140">
        <v>273</v>
      </c>
      <c r="N15" s="144">
        <v>235</v>
      </c>
      <c r="O15" s="140">
        <v>6</v>
      </c>
      <c r="P15" s="140">
        <v>246</v>
      </c>
      <c r="Q15" s="144">
        <v>209</v>
      </c>
      <c r="R15" s="376">
        <f>0.3+3</f>
        <v>3.3</v>
      </c>
      <c r="S15" s="376">
        <f>31.8+100</f>
        <v>131.80000000000001</v>
      </c>
      <c r="T15" s="378">
        <f>31.8+86</f>
        <v>117.8</v>
      </c>
      <c r="U15" s="265"/>
    </row>
    <row r="16" spans="2:21" ht="17.100000000000001" customHeight="1">
      <c r="B16" s="274" t="s">
        <v>512</v>
      </c>
      <c r="C16" s="140">
        <v>27</v>
      </c>
      <c r="D16" s="140">
        <v>345</v>
      </c>
      <c r="E16" s="144">
        <v>331</v>
      </c>
      <c r="F16" s="140">
        <v>22</v>
      </c>
      <c r="G16" s="140">
        <v>310</v>
      </c>
      <c r="H16" s="144">
        <v>276</v>
      </c>
      <c r="I16" s="140">
        <v>22</v>
      </c>
      <c r="J16" s="140">
        <v>283</v>
      </c>
      <c r="K16" s="144">
        <v>252</v>
      </c>
      <c r="L16" s="140">
        <v>21</v>
      </c>
      <c r="M16" s="140">
        <v>248</v>
      </c>
      <c r="N16" s="144">
        <v>220</v>
      </c>
      <c r="O16" s="140">
        <v>21</v>
      </c>
      <c r="P16" s="140">
        <v>251</v>
      </c>
      <c r="Q16" s="144">
        <v>223</v>
      </c>
      <c r="R16" s="376">
        <f>9+12</f>
        <v>21</v>
      </c>
      <c r="S16" s="376">
        <f>80+130</f>
        <v>210</v>
      </c>
      <c r="T16" s="378">
        <f>80+116</f>
        <v>196</v>
      </c>
      <c r="U16" s="265"/>
    </row>
    <row r="17" spans="2:21" ht="17.100000000000001" customHeight="1">
      <c r="B17" s="274" t="s">
        <v>513</v>
      </c>
      <c r="C17" s="140">
        <v>3</v>
      </c>
      <c r="D17" s="140">
        <v>73</v>
      </c>
      <c r="E17" s="144">
        <v>65</v>
      </c>
      <c r="F17" s="140">
        <v>3</v>
      </c>
      <c r="G17" s="140">
        <v>105</v>
      </c>
      <c r="H17" s="144">
        <v>94</v>
      </c>
      <c r="I17" s="140">
        <v>4</v>
      </c>
      <c r="J17" s="140">
        <v>117</v>
      </c>
      <c r="K17" s="144">
        <v>105</v>
      </c>
      <c r="L17" s="140">
        <v>5</v>
      </c>
      <c r="M17" s="140">
        <v>174</v>
      </c>
      <c r="N17" s="144">
        <v>156</v>
      </c>
      <c r="O17" s="140">
        <v>3</v>
      </c>
      <c r="P17" s="140">
        <v>112</v>
      </c>
      <c r="Q17" s="144">
        <v>100</v>
      </c>
      <c r="R17" s="376">
        <f>0.2+3</f>
        <v>3.2</v>
      </c>
      <c r="S17" s="376">
        <f>2+95</f>
        <v>97</v>
      </c>
      <c r="T17" s="378">
        <f>2+80</f>
        <v>82</v>
      </c>
      <c r="U17" s="265"/>
    </row>
    <row r="18" spans="2:21" ht="17.100000000000001" customHeight="1">
      <c r="B18" s="274" t="s">
        <v>514</v>
      </c>
      <c r="C18" s="140">
        <v>2</v>
      </c>
      <c r="D18" s="140">
        <v>69</v>
      </c>
      <c r="E18" s="144">
        <v>60</v>
      </c>
      <c r="F18" s="140">
        <v>2</v>
      </c>
      <c r="G18" s="140">
        <v>77</v>
      </c>
      <c r="H18" s="144">
        <v>66</v>
      </c>
      <c r="I18" s="140">
        <v>2</v>
      </c>
      <c r="J18" s="140">
        <v>88</v>
      </c>
      <c r="K18" s="144">
        <v>76</v>
      </c>
      <c r="L18" s="140">
        <v>2</v>
      </c>
      <c r="M18" s="140">
        <v>89</v>
      </c>
      <c r="N18" s="144">
        <v>77</v>
      </c>
      <c r="O18" s="140">
        <v>3</v>
      </c>
      <c r="P18" s="140">
        <v>131</v>
      </c>
      <c r="Q18" s="144">
        <v>112</v>
      </c>
      <c r="R18" s="376">
        <f>0+3</f>
        <v>3</v>
      </c>
      <c r="S18" s="376">
        <f>0+48</f>
        <v>48</v>
      </c>
      <c r="T18" s="378">
        <f>0+40</f>
        <v>40</v>
      </c>
      <c r="U18" s="265"/>
    </row>
    <row r="19" spans="2:21" ht="17.100000000000001" customHeight="1">
      <c r="B19" s="274" t="s">
        <v>515</v>
      </c>
      <c r="C19" s="140">
        <v>3</v>
      </c>
      <c r="D19" s="140">
        <v>64</v>
      </c>
      <c r="E19" s="144">
        <v>55</v>
      </c>
      <c r="F19" s="140">
        <v>2</v>
      </c>
      <c r="G19" s="140">
        <v>43</v>
      </c>
      <c r="H19" s="144">
        <v>36</v>
      </c>
      <c r="I19" s="140">
        <v>2</v>
      </c>
      <c r="J19" s="140">
        <v>43</v>
      </c>
      <c r="K19" s="144">
        <v>37</v>
      </c>
      <c r="L19" s="140">
        <v>2</v>
      </c>
      <c r="M19" s="140">
        <v>45</v>
      </c>
      <c r="N19" s="144">
        <v>38</v>
      </c>
      <c r="O19" s="140">
        <v>3</v>
      </c>
      <c r="P19" s="140">
        <v>63</v>
      </c>
      <c r="Q19" s="144">
        <v>53</v>
      </c>
      <c r="R19" s="376">
        <f>0.1+3</f>
        <v>3.1</v>
      </c>
      <c r="S19" s="376">
        <f>0.6+21</f>
        <v>21.6</v>
      </c>
      <c r="T19" s="378">
        <f>0.6+18</f>
        <v>18.600000000000001</v>
      </c>
      <c r="U19" s="265"/>
    </row>
    <row r="20" spans="2:21" ht="17.100000000000001" customHeight="1">
      <c r="B20" s="274" t="s">
        <v>516</v>
      </c>
      <c r="C20" s="140">
        <v>18</v>
      </c>
      <c r="D20" s="140">
        <v>450</v>
      </c>
      <c r="E20" s="144">
        <v>360</v>
      </c>
      <c r="F20" s="140">
        <v>17</v>
      </c>
      <c r="G20" s="140">
        <v>506</v>
      </c>
      <c r="H20" s="144">
        <v>406</v>
      </c>
      <c r="I20" s="140">
        <v>17</v>
      </c>
      <c r="J20" s="140">
        <v>504</v>
      </c>
      <c r="K20" s="144">
        <v>404</v>
      </c>
      <c r="L20" s="140">
        <v>19</v>
      </c>
      <c r="M20" s="140">
        <v>576</v>
      </c>
      <c r="N20" s="144">
        <v>463</v>
      </c>
      <c r="O20" s="140">
        <v>21</v>
      </c>
      <c r="P20" s="140">
        <v>611</v>
      </c>
      <c r="Q20" s="144">
        <v>490</v>
      </c>
      <c r="R20" s="376">
        <f>0.2+5</f>
        <v>5.2</v>
      </c>
      <c r="S20" s="376">
        <f>1.7+101</f>
        <v>102.7</v>
      </c>
      <c r="T20" s="378">
        <f>1.7+92</f>
        <v>93.7</v>
      </c>
      <c r="U20" s="265"/>
    </row>
    <row r="21" spans="2:21" ht="17.100000000000001" customHeight="1">
      <c r="B21" s="274" t="s">
        <v>517</v>
      </c>
      <c r="C21" s="140">
        <v>2</v>
      </c>
      <c r="D21" s="140">
        <v>96</v>
      </c>
      <c r="E21" s="144">
        <v>86</v>
      </c>
      <c r="F21" s="140">
        <v>2</v>
      </c>
      <c r="G21" s="140">
        <v>108</v>
      </c>
      <c r="H21" s="144">
        <v>96</v>
      </c>
      <c r="I21" s="140">
        <v>2</v>
      </c>
      <c r="J21" s="140">
        <v>108</v>
      </c>
      <c r="K21" s="144">
        <v>94</v>
      </c>
      <c r="L21" s="140">
        <v>2</v>
      </c>
      <c r="M21" s="140">
        <v>111</v>
      </c>
      <c r="N21" s="144">
        <v>98</v>
      </c>
      <c r="O21" s="140">
        <v>2</v>
      </c>
      <c r="P21" s="140">
        <v>111</v>
      </c>
      <c r="Q21" s="144">
        <v>98</v>
      </c>
      <c r="R21" s="376">
        <f>0+0</f>
        <v>0</v>
      </c>
      <c r="S21" s="376">
        <f>0+7</f>
        <v>7</v>
      </c>
      <c r="T21" s="378">
        <f>0+6</f>
        <v>6</v>
      </c>
      <c r="U21" s="265"/>
    </row>
    <row r="22" spans="2:21" ht="17.100000000000001" customHeight="1">
      <c r="B22" s="274" t="s">
        <v>518</v>
      </c>
      <c r="C22" s="140">
        <v>1</v>
      </c>
      <c r="D22" s="140">
        <v>11</v>
      </c>
      <c r="E22" s="144">
        <v>10</v>
      </c>
      <c r="F22" s="140">
        <v>1</v>
      </c>
      <c r="G22" s="140">
        <v>11</v>
      </c>
      <c r="H22" s="144">
        <v>10</v>
      </c>
      <c r="I22" s="140">
        <v>1</v>
      </c>
      <c r="J22" s="140">
        <v>13</v>
      </c>
      <c r="K22" s="144">
        <v>11</v>
      </c>
      <c r="L22" s="140">
        <v>1</v>
      </c>
      <c r="M22" s="140">
        <v>12</v>
      </c>
      <c r="N22" s="144">
        <v>11</v>
      </c>
      <c r="O22" s="140">
        <v>1</v>
      </c>
      <c r="P22" s="140">
        <v>10</v>
      </c>
      <c r="Q22" s="144">
        <v>9</v>
      </c>
      <c r="R22" s="376">
        <v>0</v>
      </c>
      <c r="S22" s="376">
        <v>0</v>
      </c>
      <c r="T22" s="378">
        <v>0</v>
      </c>
      <c r="U22" s="265"/>
    </row>
    <row r="23" spans="2:21" ht="17.100000000000001" customHeight="1">
      <c r="B23" s="274" t="s">
        <v>519</v>
      </c>
      <c r="C23" s="140">
        <v>0</v>
      </c>
      <c r="D23" s="140">
        <v>7</v>
      </c>
      <c r="E23" s="144">
        <v>6</v>
      </c>
      <c r="F23" s="140">
        <v>0</v>
      </c>
      <c r="G23" s="140">
        <v>7</v>
      </c>
      <c r="H23" s="144">
        <v>6</v>
      </c>
      <c r="I23" s="140">
        <v>0</v>
      </c>
      <c r="J23" s="140">
        <v>8</v>
      </c>
      <c r="K23" s="144">
        <v>7</v>
      </c>
      <c r="L23" s="140">
        <v>0</v>
      </c>
      <c r="M23" s="140">
        <v>8</v>
      </c>
      <c r="N23" s="144">
        <v>6</v>
      </c>
      <c r="O23" s="140">
        <v>0</v>
      </c>
      <c r="P23" s="140">
        <v>17</v>
      </c>
      <c r="Q23" s="144">
        <v>15</v>
      </c>
      <c r="R23" s="376">
        <f>0+0</f>
        <v>0</v>
      </c>
      <c r="S23" s="376">
        <f>0+3</f>
        <v>3</v>
      </c>
      <c r="T23" s="378">
        <f>0+3</f>
        <v>3</v>
      </c>
      <c r="U23" s="265"/>
    </row>
    <row r="24" spans="2:21" ht="17.100000000000001" customHeight="1">
      <c r="B24" s="274" t="s">
        <v>520</v>
      </c>
      <c r="C24" s="140">
        <v>1</v>
      </c>
      <c r="D24" s="140">
        <v>13</v>
      </c>
      <c r="E24" s="144">
        <v>11</v>
      </c>
      <c r="F24" s="140">
        <v>2</v>
      </c>
      <c r="G24" s="140">
        <v>21</v>
      </c>
      <c r="H24" s="144">
        <v>18</v>
      </c>
      <c r="I24" s="140">
        <v>1</v>
      </c>
      <c r="J24" s="140">
        <v>13</v>
      </c>
      <c r="K24" s="144">
        <v>11</v>
      </c>
      <c r="L24" s="140">
        <v>2</v>
      </c>
      <c r="M24" s="140">
        <v>24</v>
      </c>
      <c r="N24" s="144">
        <v>20</v>
      </c>
      <c r="O24" s="140">
        <v>2</v>
      </c>
      <c r="P24" s="140">
        <v>30</v>
      </c>
      <c r="Q24" s="144">
        <v>25</v>
      </c>
      <c r="R24" s="376">
        <f>0+1</f>
        <v>1</v>
      </c>
      <c r="S24" s="376">
        <f>0+7</f>
        <v>7</v>
      </c>
      <c r="T24" s="378">
        <f>0+6</f>
        <v>6</v>
      </c>
      <c r="U24" s="265"/>
    </row>
    <row r="25" spans="2:21" ht="17.100000000000001" customHeight="1">
      <c r="B25" s="274" t="s">
        <v>249</v>
      </c>
      <c r="C25" s="140">
        <v>4</v>
      </c>
      <c r="D25" s="140">
        <v>83</v>
      </c>
      <c r="E25" s="144">
        <v>59</v>
      </c>
      <c r="F25" s="140">
        <v>8</v>
      </c>
      <c r="G25" s="140">
        <v>112</v>
      </c>
      <c r="H25" s="144">
        <v>91</v>
      </c>
      <c r="I25" s="140">
        <v>8</v>
      </c>
      <c r="J25" s="140">
        <v>136</v>
      </c>
      <c r="K25" s="144">
        <v>109</v>
      </c>
      <c r="L25" s="140">
        <v>0</v>
      </c>
      <c r="M25" s="140">
        <v>0</v>
      </c>
      <c r="N25" s="144">
        <v>0</v>
      </c>
      <c r="O25" s="140">
        <v>0</v>
      </c>
      <c r="P25" s="140">
        <v>0</v>
      </c>
      <c r="Q25" s="144">
        <v>0</v>
      </c>
      <c r="R25" s="376">
        <f>1+8</f>
        <v>9</v>
      </c>
      <c r="S25" s="376">
        <f>8.7+120</f>
        <v>128.69999999999999</v>
      </c>
      <c r="T25" s="378">
        <f>8.7+100</f>
        <v>108.7</v>
      </c>
      <c r="U25" s="265"/>
    </row>
    <row r="26" spans="2:21" s="280" customFormat="1" ht="17.100000000000001" customHeight="1">
      <c r="B26" s="278" t="s">
        <v>241</v>
      </c>
      <c r="C26" s="374">
        <f t="shared" ref="C26:E26" si="0">SUM(C6:C25)</f>
        <v>73</v>
      </c>
      <c r="D26" s="374">
        <f t="shared" si="0"/>
        <v>1592</v>
      </c>
      <c r="E26" s="375">
        <f t="shared" si="0"/>
        <v>1367</v>
      </c>
      <c r="F26" s="147">
        <f t="shared" ref="F26:T26" si="1">SUM(F6:F25)</f>
        <v>72</v>
      </c>
      <c r="G26" s="147">
        <f t="shared" si="1"/>
        <v>1745</v>
      </c>
      <c r="H26" s="256">
        <f t="shared" si="1"/>
        <v>1478</v>
      </c>
      <c r="I26" s="147">
        <f t="shared" si="1"/>
        <v>74</v>
      </c>
      <c r="J26" s="147">
        <f t="shared" si="1"/>
        <v>1767</v>
      </c>
      <c r="K26" s="256">
        <f t="shared" si="1"/>
        <v>1484</v>
      </c>
      <c r="L26" s="256">
        <f t="shared" si="1"/>
        <v>70</v>
      </c>
      <c r="M26" s="147">
        <f t="shared" si="1"/>
        <v>1751</v>
      </c>
      <c r="N26" s="147">
        <f t="shared" si="1"/>
        <v>1477</v>
      </c>
      <c r="O26" s="147">
        <f t="shared" si="1"/>
        <v>71</v>
      </c>
      <c r="P26" s="147">
        <f t="shared" si="1"/>
        <v>1786</v>
      </c>
      <c r="Q26" s="147">
        <f t="shared" si="1"/>
        <v>1497</v>
      </c>
      <c r="R26" s="377">
        <f t="shared" si="1"/>
        <v>56.800000000000004</v>
      </c>
      <c r="S26" s="377">
        <f t="shared" si="1"/>
        <v>884</v>
      </c>
      <c r="T26" s="380">
        <f t="shared" si="1"/>
        <v>782.80000000000007</v>
      </c>
      <c r="U26" s="279"/>
    </row>
    <row r="27" spans="2:21" ht="6.75" customHeight="1">
      <c r="N27" s="282"/>
    </row>
    <row r="28" spans="2:21" ht="15" customHeight="1">
      <c r="B28" s="264" t="s">
        <v>248</v>
      </c>
      <c r="C28" s="264"/>
      <c r="D28" s="264"/>
      <c r="E28" s="264"/>
    </row>
    <row r="29" spans="2:21">
      <c r="B29" s="740" t="s">
        <v>521</v>
      </c>
      <c r="C29" s="742" t="s">
        <v>522</v>
      </c>
      <c r="D29" s="742"/>
      <c r="E29" s="737"/>
      <c r="F29" s="737" t="s">
        <v>523</v>
      </c>
      <c r="G29" s="738"/>
      <c r="H29" s="743"/>
      <c r="I29" s="737" t="s">
        <v>524</v>
      </c>
      <c r="J29" s="738"/>
      <c r="K29" s="743"/>
      <c r="L29" s="737" t="s">
        <v>525</v>
      </c>
      <c r="M29" s="738"/>
      <c r="N29" s="743"/>
      <c r="O29" s="737" t="s">
        <v>526</v>
      </c>
      <c r="P29" s="738"/>
      <c r="Q29" s="743"/>
      <c r="R29" s="737" t="s">
        <v>527</v>
      </c>
      <c r="S29" s="738"/>
      <c r="T29" s="739"/>
      <c r="U29" s="265"/>
    </row>
    <row r="30" spans="2:21">
      <c r="B30" s="741"/>
      <c r="C30" s="283" t="s">
        <v>246</v>
      </c>
      <c r="D30" s="284" t="s">
        <v>245</v>
      </c>
      <c r="E30" s="285" t="s">
        <v>244</v>
      </c>
      <c r="F30" s="283" t="s">
        <v>246</v>
      </c>
      <c r="G30" s="284" t="s">
        <v>245</v>
      </c>
      <c r="H30" s="284" t="s">
        <v>244</v>
      </c>
      <c r="I30" s="283" t="s">
        <v>246</v>
      </c>
      <c r="J30" s="284" t="s">
        <v>245</v>
      </c>
      <c r="K30" s="284" t="s">
        <v>244</v>
      </c>
      <c r="L30" s="286" t="s">
        <v>246</v>
      </c>
      <c r="M30" s="284" t="s">
        <v>245</v>
      </c>
      <c r="N30" s="284" t="s">
        <v>244</v>
      </c>
      <c r="O30" s="286" t="s">
        <v>246</v>
      </c>
      <c r="P30" s="284" t="s">
        <v>245</v>
      </c>
      <c r="Q30" s="284" t="s">
        <v>244</v>
      </c>
      <c r="R30" s="286" t="s">
        <v>246</v>
      </c>
      <c r="S30" s="284" t="s">
        <v>245</v>
      </c>
      <c r="T30" s="287" t="s">
        <v>244</v>
      </c>
      <c r="U30" s="265"/>
    </row>
    <row r="31" spans="2:21" ht="11.25" customHeight="1">
      <c r="B31" s="741"/>
      <c r="C31" s="271" t="s">
        <v>504</v>
      </c>
      <c r="D31" s="271" t="s">
        <v>505</v>
      </c>
      <c r="E31" s="272" t="s">
        <v>505</v>
      </c>
      <c r="F31" s="271" t="s">
        <v>504</v>
      </c>
      <c r="G31" s="271" t="s">
        <v>505</v>
      </c>
      <c r="H31" s="271" t="s">
        <v>505</v>
      </c>
      <c r="I31" s="271" t="s">
        <v>504</v>
      </c>
      <c r="J31" s="271" t="s">
        <v>505</v>
      </c>
      <c r="K31" s="271" t="s">
        <v>505</v>
      </c>
      <c r="L31" s="288" t="s">
        <v>504</v>
      </c>
      <c r="M31" s="271" t="s">
        <v>505</v>
      </c>
      <c r="N31" s="271" t="s">
        <v>505</v>
      </c>
      <c r="O31" s="288" t="s">
        <v>504</v>
      </c>
      <c r="P31" s="271" t="s">
        <v>505</v>
      </c>
      <c r="Q31" s="271" t="s">
        <v>505</v>
      </c>
      <c r="R31" s="288" t="s">
        <v>504</v>
      </c>
      <c r="S31" s="271" t="s">
        <v>505</v>
      </c>
      <c r="T31" s="273" t="s">
        <v>505</v>
      </c>
      <c r="U31" s="265"/>
    </row>
    <row r="32" spans="2:21" ht="17.100000000000001" customHeight="1">
      <c r="B32" s="274" t="s">
        <v>528</v>
      </c>
      <c r="C32" s="141">
        <v>9</v>
      </c>
      <c r="D32" s="140">
        <v>31.3</v>
      </c>
      <c r="E32" s="143">
        <v>31</v>
      </c>
      <c r="F32" s="140">
        <v>9</v>
      </c>
      <c r="G32" s="140">
        <v>31.5</v>
      </c>
      <c r="H32" s="142">
        <v>31.5</v>
      </c>
      <c r="I32" s="140">
        <v>9</v>
      </c>
      <c r="J32" s="140">
        <v>48.9</v>
      </c>
      <c r="K32" s="143">
        <v>48.9</v>
      </c>
      <c r="L32" s="275">
        <f>3+5.5</f>
        <v>8.5</v>
      </c>
      <c r="M32" s="275">
        <f>16.9+31.847</f>
        <v>48.747</v>
      </c>
      <c r="N32" s="276">
        <f>16.9+31.847</f>
        <v>48.747</v>
      </c>
      <c r="O32" s="275">
        <f>3+5.5</f>
        <v>8.5</v>
      </c>
      <c r="P32" s="275">
        <f>8.6+15.479</f>
        <v>24.079000000000001</v>
      </c>
      <c r="Q32" s="275">
        <f>8.6+15.479</f>
        <v>24.079000000000001</v>
      </c>
      <c r="R32" s="275">
        <f>3+5.5</f>
        <v>8.5</v>
      </c>
      <c r="S32" s="275">
        <f>14.9+19.851</f>
        <v>34.750999999999998</v>
      </c>
      <c r="T32" s="277">
        <f>14.9+19.851</f>
        <v>34.750999999999998</v>
      </c>
      <c r="U32" s="265"/>
    </row>
    <row r="33" spans="2:21" ht="17.100000000000001" customHeight="1">
      <c r="B33" s="289" t="s">
        <v>529</v>
      </c>
      <c r="C33" s="141">
        <v>0.9</v>
      </c>
      <c r="D33" s="140">
        <v>9.5</v>
      </c>
      <c r="E33" s="143">
        <v>9.5</v>
      </c>
      <c r="F33" s="140">
        <v>0.9</v>
      </c>
      <c r="G33" s="140">
        <v>8.9</v>
      </c>
      <c r="H33" s="142">
        <v>8.9</v>
      </c>
      <c r="I33" s="140">
        <v>0.6</v>
      </c>
      <c r="J33" s="140">
        <v>8.1</v>
      </c>
      <c r="K33" s="143">
        <v>8</v>
      </c>
      <c r="L33" s="275">
        <f>1+0.5</f>
        <v>1.5</v>
      </c>
      <c r="M33" s="275">
        <f>4.8+6.018</f>
        <v>10.818</v>
      </c>
      <c r="N33" s="276">
        <f>4.8+6.018</f>
        <v>10.818</v>
      </c>
      <c r="O33" s="275">
        <f>1+0.5</f>
        <v>1.5</v>
      </c>
      <c r="P33" s="275">
        <f>1.4+3.725</f>
        <v>5.125</v>
      </c>
      <c r="Q33" s="275">
        <f>1.4+3.725</f>
        <v>5.125</v>
      </c>
      <c r="R33" s="275">
        <f>1+0.5</f>
        <v>1.5</v>
      </c>
      <c r="S33" s="275">
        <f>1.6+2.465</f>
        <v>4.0649999999999995</v>
      </c>
      <c r="T33" s="277">
        <f>1.6+2.465</f>
        <v>4.0649999999999995</v>
      </c>
      <c r="U33" s="265"/>
    </row>
    <row r="34" spans="2:21" ht="17.100000000000001" customHeight="1">
      <c r="B34" s="274" t="s">
        <v>242</v>
      </c>
      <c r="C34" s="141">
        <v>2.6</v>
      </c>
      <c r="D34" s="140">
        <v>21.6</v>
      </c>
      <c r="E34" s="143">
        <v>21.6</v>
      </c>
      <c r="F34" s="142">
        <v>2.4</v>
      </c>
      <c r="G34" s="140">
        <v>30.8</v>
      </c>
      <c r="H34" s="142">
        <v>30</v>
      </c>
      <c r="I34" s="141">
        <v>2.6</v>
      </c>
      <c r="J34" s="140">
        <v>20.3</v>
      </c>
      <c r="K34" s="143">
        <v>20</v>
      </c>
      <c r="L34" s="275">
        <f>1.1+2.1</f>
        <v>3.2</v>
      </c>
      <c r="M34" s="275">
        <f>11.8+10.141</f>
        <v>21.941000000000003</v>
      </c>
      <c r="N34" s="276">
        <f>11.8+10.141</f>
        <v>21.941000000000003</v>
      </c>
      <c r="O34" s="275">
        <f>1.1+2.1</f>
        <v>3.2</v>
      </c>
      <c r="P34" s="275">
        <f>12.2+10.958</f>
        <v>23.158000000000001</v>
      </c>
      <c r="Q34" s="275">
        <f>12.2+10.958</f>
        <v>23.158000000000001</v>
      </c>
      <c r="R34" s="290">
        <f>1.1+2.1</f>
        <v>3.2</v>
      </c>
      <c r="S34" s="275">
        <f>8.9+11.822</f>
        <v>20.722000000000001</v>
      </c>
      <c r="T34" s="277">
        <f>8.9+11.822</f>
        <v>20.722000000000001</v>
      </c>
      <c r="U34" s="265"/>
    </row>
    <row r="35" spans="2:21" ht="17.25" customHeight="1">
      <c r="B35" s="278" t="s">
        <v>241</v>
      </c>
      <c r="C35" s="139">
        <f t="shared" ref="C35:T35" si="2">SUM(C32:C34)</f>
        <v>12.5</v>
      </c>
      <c r="D35" s="137">
        <f t="shared" si="2"/>
        <v>62.4</v>
      </c>
      <c r="E35" s="138">
        <f t="shared" si="2"/>
        <v>62.1</v>
      </c>
      <c r="F35" s="137">
        <f t="shared" si="2"/>
        <v>12.3</v>
      </c>
      <c r="G35" s="137">
        <f t="shared" si="2"/>
        <v>71.2</v>
      </c>
      <c r="H35" s="137">
        <f t="shared" si="2"/>
        <v>70.400000000000006</v>
      </c>
      <c r="I35" s="137">
        <f t="shared" si="2"/>
        <v>12.2</v>
      </c>
      <c r="J35" s="137">
        <f t="shared" si="2"/>
        <v>77.3</v>
      </c>
      <c r="K35" s="138">
        <f t="shared" si="2"/>
        <v>76.900000000000006</v>
      </c>
      <c r="L35" s="257">
        <f t="shared" si="2"/>
        <v>13.2</v>
      </c>
      <c r="M35" s="257">
        <f t="shared" si="2"/>
        <v>81.506</v>
      </c>
      <c r="N35" s="258">
        <f t="shared" si="2"/>
        <v>81.506</v>
      </c>
      <c r="O35" s="257">
        <f t="shared" si="2"/>
        <v>13.2</v>
      </c>
      <c r="P35" s="257">
        <f t="shared" si="2"/>
        <v>52.362000000000002</v>
      </c>
      <c r="Q35" s="257">
        <f t="shared" si="2"/>
        <v>52.362000000000002</v>
      </c>
      <c r="R35" s="259">
        <f t="shared" si="2"/>
        <v>13.2</v>
      </c>
      <c r="S35" s="257">
        <f t="shared" si="2"/>
        <v>59.537999999999997</v>
      </c>
      <c r="T35" s="260">
        <f t="shared" si="2"/>
        <v>59.537999999999997</v>
      </c>
      <c r="U35" s="265"/>
    </row>
    <row r="36" spans="2:21">
      <c r="T36" s="282" t="s">
        <v>530</v>
      </c>
    </row>
    <row r="38" spans="2:21">
      <c r="O38" s="291"/>
    </row>
  </sheetData>
  <mergeCells count="14">
    <mergeCell ref="O3:Q3"/>
    <mergeCell ref="R3:T3"/>
    <mergeCell ref="B3:B5"/>
    <mergeCell ref="C3:E3"/>
    <mergeCell ref="F3:H3"/>
    <mergeCell ref="I3:K3"/>
    <mergeCell ref="L3:N3"/>
    <mergeCell ref="R29:T29"/>
    <mergeCell ref="B29:B31"/>
    <mergeCell ref="C29:E29"/>
    <mergeCell ref="F29:H29"/>
    <mergeCell ref="I29:K29"/>
    <mergeCell ref="L29:N29"/>
    <mergeCell ref="O29:Q29"/>
  </mergeCells>
  <phoneticPr fontId="2"/>
  <pageMargins left="0.70866141732283472" right="0.70866141732283472" top="0.74803149606299213" bottom="0.74803149606299213" header="0.31496062992125984" footer="0.31496062992125984"/>
  <pageSetup paperSize="9" scale="90" firstPageNumber="73" orientation="landscape" useFirstPageNumber="1" r:id="rId1"/>
  <headerFooter>
    <oddFooter>&amp;C－&amp;P－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zoomScaleNormal="100" zoomScaleSheetLayoutView="100" workbookViewId="0">
      <selection activeCell="L23" sqref="L23"/>
    </sheetView>
  </sheetViews>
  <sheetFormatPr defaultRowHeight="13.5"/>
  <cols>
    <col min="1" max="1" width="0.25" style="56" customWidth="1"/>
    <col min="2" max="2" width="11.625" style="56" customWidth="1"/>
    <col min="3" max="8" width="8.125" style="56" customWidth="1"/>
    <col min="9" max="9" width="7.75" style="56" customWidth="1"/>
    <col min="10" max="10" width="7.25" style="56" customWidth="1"/>
    <col min="11" max="11" width="7.75" style="56" customWidth="1"/>
    <col min="12" max="12" width="7.875" style="56" customWidth="1"/>
    <col min="13" max="13" width="6.75" style="56" customWidth="1"/>
    <col min="14" max="15" width="7.125" style="56" customWidth="1"/>
    <col min="16" max="16" width="7.625" style="56" customWidth="1"/>
    <col min="17" max="16384" width="9" style="56"/>
  </cols>
  <sheetData>
    <row r="1" spans="2:17" ht="21" customHeight="1">
      <c r="B1" s="293" t="s">
        <v>271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</row>
    <row r="2" spans="2:17" ht="21" customHeight="1">
      <c r="B2" s="295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2:17" ht="24.75" customHeight="1">
      <c r="B3" s="752" t="s">
        <v>270</v>
      </c>
      <c r="C3" s="745" t="s">
        <v>269</v>
      </c>
      <c r="D3" s="745"/>
      <c r="E3" s="745"/>
      <c r="F3" s="745"/>
      <c r="G3" s="745"/>
      <c r="H3" s="745" t="s">
        <v>268</v>
      </c>
      <c r="I3" s="745"/>
      <c r="J3" s="745"/>
      <c r="K3" s="745" t="s">
        <v>267</v>
      </c>
      <c r="L3" s="745"/>
      <c r="M3" s="745"/>
      <c r="N3" s="745" t="s">
        <v>266</v>
      </c>
      <c r="O3" s="745"/>
      <c r="P3" s="746"/>
    </row>
    <row r="4" spans="2:17" ht="24.75" customHeight="1">
      <c r="B4" s="753"/>
      <c r="C4" s="747" t="s">
        <v>263</v>
      </c>
      <c r="D4" s="749" t="s">
        <v>262</v>
      </c>
      <c r="E4" s="747" t="s">
        <v>261</v>
      </c>
      <c r="F4" s="747" t="s">
        <v>265</v>
      </c>
      <c r="G4" s="749" t="s">
        <v>264</v>
      </c>
      <c r="H4" s="747" t="s">
        <v>263</v>
      </c>
      <c r="I4" s="749" t="s">
        <v>262</v>
      </c>
      <c r="J4" s="747" t="s">
        <v>261</v>
      </c>
      <c r="K4" s="747" t="s">
        <v>263</v>
      </c>
      <c r="L4" s="749" t="s">
        <v>262</v>
      </c>
      <c r="M4" s="747" t="s">
        <v>261</v>
      </c>
      <c r="N4" s="747" t="s">
        <v>263</v>
      </c>
      <c r="O4" s="749" t="s">
        <v>262</v>
      </c>
      <c r="P4" s="750" t="s">
        <v>261</v>
      </c>
    </row>
    <row r="5" spans="2:17" ht="24.75" customHeight="1">
      <c r="B5" s="753"/>
      <c r="C5" s="748"/>
      <c r="D5" s="748"/>
      <c r="E5" s="748"/>
      <c r="F5" s="748"/>
      <c r="G5" s="748"/>
      <c r="H5" s="748"/>
      <c r="I5" s="748"/>
      <c r="J5" s="748"/>
      <c r="K5" s="748"/>
      <c r="L5" s="748"/>
      <c r="M5" s="748"/>
      <c r="N5" s="748"/>
      <c r="O5" s="748"/>
      <c r="P5" s="751"/>
    </row>
    <row r="6" spans="2:17" ht="24.75" customHeight="1">
      <c r="B6" s="754"/>
      <c r="C6" s="296" t="s">
        <v>348</v>
      </c>
      <c r="D6" s="296" t="s">
        <v>258</v>
      </c>
      <c r="E6" s="296" t="s">
        <v>243</v>
      </c>
      <c r="F6" s="296" t="s">
        <v>260</v>
      </c>
      <c r="G6" s="296" t="s">
        <v>259</v>
      </c>
      <c r="H6" s="296" t="s">
        <v>348</v>
      </c>
      <c r="I6" s="296" t="s">
        <v>258</v>
      </c>
      <c r="J6" s="296" t="s">
        <v>243</v>
      </c>
      <c r="K6" s="296" t="s">
        <v>348</v>
      </c>
      <c r="L6" s="296" t="s">
        <v>258</v>
      </c>
      <c r="M6" s="296" t="s">
        <v>243</v>
      </c>
      <c r="N6" s="296" t="s">
        <v>348</v>
      </c>
      <c r="O6" s="296" t="s">
        <v>258</v>
      </c>
      <c r="P6" s="297" t="s">
        <v>243</v>
      </c>
      <c r="Q6" s="150"/>
    </row>
    <row r="7" spans="2:17" ht="24.75" customHeight="1">
      <c r="B7" s="298" t="s">
        <v>531</v>
      </c>
      <c r="C7" s="153">
        <v>7300</v>
      </c>
      <c r="D7" s="153">
        <v>8343</v>
      </c>
      <c r="E7" s="153">
        <v>6046</v>
      </c>
      <c r="F7" s="153">
        <v>126070</v>
      </c>
      <c r="G7" s="153">
        <v>20851.802844856102</v>
      </c>
      <c r="H7" s="153">
        <v>1000</v>
      </c>
      <c r="I7" s="153">
        <v>5989</v>
      </c>
      <c r="J7" s="153">
        <v>590</v>
      </c>
      <c r="K7" s="153">
        <v>400</v>
      </c>
      <c r="L7" s="153">
        <v>10922</v>
      </c>
      <c r="M7" s="153">
        <v>396</v>
      </c>
      <c r="N7" s="153">
        <v>5900</v>
      </c>
      <c r="O7" s="153">
        <v>8578</v>
      </c>
      <c r="P7" s="292">
        <v>5060</v>
      </c>
      <c r="Q7" s="150"/>
    </row>
    <row r="8" spans="2:17" ht="24.75" customHeight="1">
      <c r="B8" s="298" t="s">
        <v>532</v>
      </c>
      <c r="C8" s="153">
        <v>7800</v>
      </c>
      <c r="D8" s="153">
        <v>6740</v>
      </c>
      <c r="E8" s="153">
        <v>5257</v>
      </c>
      <c r="F8" s="153">
        <v>106588</v>
      </c>
      <c r="G8" s="153">
        <v>20275.44226745292</v>
      </c>
      <c r="H8" s="153">
        <v>1000</v>
      </c>
      <c r="I8" s="153">
        <v>5444</v>
      </c>
      <c r="J8" s="153">
        <v>555</v>
      </c>
      <c r="K8" s="153">
        <v>600</v>
      </c>
      <c r="L8" s="153">
        <v>8547</v>
      </c>
      <c r="M8" s="153">
        <v>482</v>
      </c>
      <c r="N8" s="153">
        <v>6200</v>
      </c>
      <c r="O8" s="153">
        <v>6788</v>
      </c>
      <c r="P8" s="292">
        <v>4220</v>
      </c>
    </row>
    <row r="9" spans="2:17" ht="24.75" customHeight="1">
      <c r="B9" s="298" t="s">
        <v>533</v>
      </c>
      <c r="C9" s="299">
        <v>7800</v>
      </c>
      <c r="D9" s="299">
        <v>7065</v>
      </c>
      <c r="E9" s="299">
        <v>5511</v>
      </c>
      <c r="F9" s="299">
        <v>115892</v>
      </c>
      <c r="G9" s="299">
        <v>21029.214298675375</v>
      </c>
      <c r="H9" s="299">
        <v>700</v>
      </c>
      <c r="I9" s="299">
        <v>5535</v>
      </c>
      <c r="J9" s="299">
        <v>387</v>
      </c>
      <c r="K9" s="299">
        <v>700</v>
      </c>
      <c r="L9" s="299">
        <v>8579</v>
      </c>
      <c r="M9" s="299">
        <v>571</v>
      </c>
      <c r="N9" s="299">
        <v>6400</v>
      </c>
      <c r="O9" s="299">
        <v>7075</v>
      </c>
      <c r="P9" s="300">
        <v>4553</v>
      </c>
    </row>
    <row r="10" spans="2:17" ht="24.75" customHeight="1">
      <c r="B10" s="298" t="s">
        <v>534</v>
      </c>
      <c r="C10" s="153">
        <v>7800</v>
      </c>
      <c r="D10" s="153">
        <v>7672</v>
      </c>
      <c r="E10" s="153">
        <v>5983</v>
      </c>
      <c r="F10" s="153">
        <v>127773</v>
      </c>
      <c r="G10" s="153">
        <v>21356</v>
      </c>
      <c r="H10" s="153">
        <v>1000</v>
      </c>
      <c r="I10" s="153">
        <v>6032</v>
      </c>
      <c r="J10" s="153">
        <v>616</v>
      </c>
      <c r="K10" s="153">
        <v>500</v>
      </c>
      <c r="L10" s="153">
        <v>9781</v>
      </c>
      <c r="M10" s="153">
        <v>481</v>
      </c>
      <c r="N10" s="153">
        <v>6300</v>
      </c>
      <c r="O10" s="153">
        <v>7767</v>
      </c>
      <c r="P10" s="292">
        <v>4886</v>
      </c>
    </row>
    <row r="11" spans="2:17" ht="24.75" customHeight="1">
      <c r="B11" s="298" t="s">
        <v>535</v>
      </c>
      <c r="C11" s="149">
        <v>7700</v>
      </c>
      <c r="D11" s="149">
        <v>7395</v>
      </c>
      <c r="E11" s="149">
        <v>5707</v>
      </c>
      <c r="F11" s="149">
        <v>120749</v>
      </c>
      <c r="G11" s="149">
        <v>21158</v>
      </c>
      <c r="H11" s="149">
        <v>1100</v>
      </c>
      <c r="I11" s="149">
        <v>6485</v>
      </c>
      <c r="J11" s="149">
        <v>705</v>
      </c>
      <c r="K11" s="149">
        <v>300</v>
      </c>
      <c r="L11" s="149">
        <v>11151</v>
      </c>
      <c r="M11" s="149">
        <v>349</v>
      </c>
      <c r="N11" s="149">
        <v>6300</v>
      </c>
      <c r="O11" s="149">
        <v>7365</v>
      </c>
      <c r="P11" s="148">
        <v>4653</v>
      </c>
    </row>
    <row r="12" spans="2:17" ht="24.75" customHeight="1">
      <c r="B12" s="298" t="s">
        <v>536</v>
      </c>
      <c r="C12" s="153">
        <v>7425</v>
      </c>
      <c r="D12" s="153">
        <v>9053</v>
      </c>
      <c r="E12" s="153">
        <v>6722</v>
      </c>
      <c r="F12" s="153">
        <v>148755</v>
      </c>
      <c r="G12" s="153">
        <v>22129</v>
      </c>
      <c r="H12" s="153">
        <v>1089</v>
      </c>
      <c r="I12" s="153">
        <v>8319</v>
      </c>
      <c r="J12" s="153">
        <v>906</v>
      </c>
      <c r="K12" s="153">
        <v>282</v>
      </c>
      <c r="L12" s="153">
        <v>13707</v>
      </c>
      <c r="M12" s="153">
        <v>3878</v>
      </c>
      <c r="N12" s="153">
        <v>6054</v>
      </c>
      <c r="O12" s="153">
        <v>8968</v>
      </c>
      <c r="P12" s="292">
        <v>5429</v>
      </c>
    </row>
    <row r="13" spans="2:17" ht="24.75" customHeight="1">
      <c r="B13" s="298" t="s">
        <v>537</v>
      </c>
      <c r="C13" s="149">
        <v>7569</v>
      </c>
      <c r="D13" s="149">
        <v>7572</v>
      </c>
      <c r="E13" s="149">
        <v>5731</v>
      </c>
      <c r="F13" s="149">
        <v>129629</v>
      </c>
      <c r="G13" s="149">
        <v>22619</v>
      </c>
      <c r="H13" s="149">
        <v>903</v>
      </c>
      <c r="I13" s="149">
        <v>6816</v>
      </c>
      <c r="J13" s="149">
        <v>615</v>
      </c>
      <c r="K13" s="149">
        <v>254</v>
      </c>
      <c r="L13" s="149">
        <v>10981</v>
      </c>
      <c r="M13" s="149">
        <v>279</v>
      </c>
      <c r="N13" s="149">
        <v>6412</v>
      </c>
      <c r="O13" s="149">
        <v>7544</v>
      </c>
      <c r="P13" s="148">
        <v>4837</v>
      </c>
    </row>
    <row r="14" spans="2:17" ht="24.75" customHeight="1">
      <c r="B14" s="298" t="s">
        <v>110</v>
      </c>
      <c r="C14" s="149">
        <v>6960</v>
      </c>
      <c r="D14" s="149">
        <v>7090</v>
      </c>
      <c r="E14" s="149">
        <v>4935</v>
      </c>
      <c r="F14" s="149">
        <v>112933</v>
      </c>
      <c r="G14" s="149">
        <v>22884</v>
      </c>
      <c r="H14" s="149">
        <v>1006</v>
      </c>
      <c r="I14" s="149">
        <v>5693</v>
      </c>
      <c r="J14" s="149">
        <v>573</v>
      </c>
      <c r="K14" s="149">
        <v>230</v>
      </c>
      <c r="L14" s="149">
        <v>9782</v>
      </c>
      <c r="M14" s="149">
        <v>225</v>
      </c>
      <c r="N14" s="149">
        <v>5724</v>
      </c>
      <c r="O14" s="149">
        <v>7228</v>
      </c>
      <c r="P14" s="148">
        <v>4137</v>
      </c>
    </row>
    <row r="15" spans="2:17" ht="24.75" customHeight="1">
      <c r="B15" s="301" t="s">
        <v>111</v>
      </c>
      <c r="C15" s="153">
        <v>7169</v>
      </c>
      <c r="D15" s="153">
        <v>5044</v>
      </c>
      <c r="E15" s="153">
        <v>3616</v>
      </c>
      <c r="F15" s="153">
        <v>80059</v>
      </c>
      <c r="G15" s="153">
        <v>22140</v>
      </c>
      <c r="H15" s="153">
        <v>1268</v>
      </c>
      <c r="I15" s="153">
        <v>4368</v>
      </c>
      <c r="J15" s="153">
        <v>554</v>
      </c>
      <c r="K15" s="153">
        <v>306</v>
      </c>
      <c r="L15" s="153">
        <v>8257</v>
      </c>
      <c r="M15" s="153">
        <v>253</v>
      </c>
      <c r="N15" s="153">
        <v>5595</v>
      </c>
      <c r="O15" s="153">
        <v>5021</v>
      </c>
      <c r="P15" s="292">
        <v>2809</v>
      </c>
    </row>
    <row r="16" spans="2:17" ht="24.75" customHeight="1">
      <c r="B16" s="298" t="s">
        <v>148</v>
      </c>
      <c r="C16" s="153">
        <v>7033</v>
      </c>
      <c r="D16" s="153">
        <v>5431</v>
      </c>
      <c r="E16" s="153">
        <v>3819.82</v>
      </c>
      <c r="F16" s="153">
        <v>80846.48</v>
      </c>
      <c r="G16" s="153">
        <v>21164</v>
      </c>
      <c r="H16" s="153">
        <v>1199</v>
      </c>
      <c r="I16" s="153">
        <v>4300</v>
      </c>
      <c r="J16" s="153">
        <v>515.34100000000001</v>
      </c>
      <c r="K16" s="153">
        <v>307</v>
      </c>
      <c r="L16" s="153">
        <v>8341</v>
      </c>
      <c r="M16" s="153">
        <v>255.97200000000001</v>
      </c>
      <c r="N16" s="153">
        <v>5528</v>
      </c>
      <c r="O16" s="153">
        <v>5515</v>
      </c>
      <c r="P16" s="292">
        <v>3048.5070000000001</v>
      </c>
    </row>
    <row r="17" spans="2:16" ht="24.75" customHeight="1">
      <c r="B17" s="302" t="s">
        <v>149</v>
      </c>
      <c r="C17" s="149">
        <v>6393</v>
      </c>
      <c r="D17" s="149">
        <v>6835</v>
      </c>
      <c r="E17" s="149">
        <v>4369.9340000000002</v>
      </c>
      <c r="F17" s="149">
        <v>94190.98</v>
      </c>
      <c r="G17" s="149">
        <v>21554</v>
      </c>
      <c r="H17" s="149">
        <v>712</v>
      </c>
      <c r="I17" s="149">
        <v>5707</v>
      </c>
      <c r="J17" s="149">
        <v>406.31299999999999</v>
      </c>
      <c r="K17" s="149">
        <v>289</v>
      </c>
      <c r="L17" s="149">
        <v>8019</v>
      </c>
      <c r="M17" s="149">
        <v>231.73699999999999</v>
      </c>
      <c r="N17" s="149">
        <v>5392</v>
      </c>
      <c r="O17" s="149">
        <v>6921</v>
      </c>
      <c r="P17" s="148">
        <v>3731.884</v>
      </c>
    </row>
    <row r="18" spans="2:16" ht="24.75" customHeight="1">
      <c r="B18" s="298" t="s">
        <v>150</v>
      </c>
      <c r="C18" s="153">
        <v>6362</v>
      </c>
      <c r="D18" s="153">
        <v>6100</v>
      </c>
      <c r="E18" s="153">
        <v>3880.5349999999999</v>
      </c>
      <c r="F18" s="153">
        <v>84477.726999999999</v>
      </c>
      <c r="G18" s="153">
        <v>21767</v>
      </c>
      <c r="H18" s="153">
        <v>786</v>
      </c>
      <c r="I18" s="153">
        <v>4666</v>
      </c>
      <c r="J18" s="153">
        <v>366.74099999999999</v>
      </c>
      <c r="K18" s="153">
        <v>503</v>
      </c>
      <c r="L18" s="153">
        <v>8377</v>
      </c>
      <c r="M18" s="153">
        <v>421.36399999999998</v>
      </c>
      <c r="N18" s="153">
        <v>5073</v>
      </c>
      <c r="O18" s="153">
        <v>6096</v>
      </c>
      <c r="P18" s="292">
        <v>3092.43</v>
      </c>
    </row>
    <row r="19" spans="2:16" ht="24.75" customHeight="1">
      <c r="B19" s="298" t="s">
        <v>538</v>
      </c>
      <c r="C19" s="149">
        <v>6317</v>
      </c>
      <c r="D19" s="149">
        <v>6998</v>
      </c>
      <c r="E19" s="149">
        <v>4420</v>
      </c>
      <c r="F19" s="149">
        <v>96833</v>
      </c>
      <c r="G19" s="149">
        <v>21908</v>
      </c>
      <c r="H19" s="149">
        <v>720</v>
      </c>
      <c r="I19" s="149">
        <v>6086</v>
      </c>
      <c r="J19" s="149">
        <v>438</v>
      </c>
      <c r="K19" s="149">
        <v>326</v>
      </c>
      <c r="L19" s="149">
        <v>8996</v>
      </c>
      <c r="M19" s="149">
        <v>293</v>
      </c>
      <c r="N19" s="149">
        <v>5271</v>
      </c>
      <c r="O19" s="149">
        <v>6999</v>
      </c>
      <c r="P19" s="148">
        <v>3689</v>
      </c>
    </row>
    <row r="20" spans="2:16" ht="24.75" customHeight="1">
      <c r="B20" s="298" t="s">
        <v>539</v>
      </c>
      <c r="C20" s="149">
        <v>5946</v>
      </c>
      <c r="D20" s="149">
        <v>7333</v>
      </c>
      <c r="E20" s="149">
        <v>4360</v>
      </c>
      <c r="F20" s="149">
        <v>98279</v>
      </c>
      <c r="G20" s="149">
        <v>22541</v>
      </c>
      <c r="H20" s="149">
        <v>809</v>
      </c>
      <c r="I20" s="149">
        <v>6587</v>
      </c>
      <c r="J20" s="149">
        <v>533</v>
      </c>
      <c r="K20" s="149">
        <v>174</v>
      </c>
      <c r="L20" s="149">
        <v>8412</v>
      </c>
      <c r="M20" s="149">
        <v>146</v>
      </c>
      <c r="N20" s="149">
        <v>4963</v>
      </c>
      <c r="O20" s="149">
        <v>7417</v>
      </c>
      <c r="P20" s="148">
        <v>3680</v>
      </c>
    </row>
    <row r="21" spans="2:16" ht="24.75" customHeight="1">
      <c r="B21" s="303" t="s">
        <v>540</v>
      </c>
      <c r="C21" s="147">
        <v>5063</v>
      </c>
      <c r="D21" s="147">
        <v>7933</v>
      </c>
      <c r="E21" s="147">
        <v>4016.34</v>
      </c>
      <c r="F21" s="147">
        <v>88303.184999999998</v>
      </c>
      <c r="G21" s="147">
        <v>21986</v>
      </c>
      <c r="H21" s="147">
        <v>774</v>
      </c>
      <c r="I21" s="147">
        <v>7791</v>
      </c>
      <c r="J21" s="147">
        <v>603</v>
      </c>
      <c r="K21" s="147">
        <v>143</v>
      </c>
      <c r="L21" s="147">
        <v>8412</v>
      </c>
      <c r="M21" s="147">
        <v>120</v>
      </c>
      <c r="N21" s="147">
        <v>4146</v>
      </c>
      <c r="O21" s="147">
        <v>7943</v>
      </c>
      <c r="P21" s="146">
        <v>3293</v>
      </c>
    </row>
    <row r="22" spans="2:16" ht="24.75" customHeight="1"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82" t="s">
        <v>541</v>
      </c>
    </row>
  </sheetData>
  <mergeCells count="19">
    <mergeCell ref="B3:B6"/>
    <mergeCell ref="C3:G3"/>
    <mergeCell ref="H3:J3"/>
    <mergeCell ref="K3:M3"/>
    <mergeCell ref="N3:P3"/>
    <mergeCell ref="C4:C5"/>
    <mergeCell ref="D4:D5"/>
    <mergeCell ref="E4:E5"/>
    <mergeCell ref="F4:F5"/>
    <mergeCell ref="G4:G5"/>
    <mergeCell ref="N4:N5"/>
    <mergeCell ref="O4:O5"/>
    <mergeCell ref="P4:P5"/>
    <mergeCell ref="H4:H5"/>
    <mergeCell ref="I4:I5"/>
    <mergeCell ref="J4:J5"/>
    <mergeCell ref="K4:K5"/>
    <mergeCell ref="L4:L5"/>
    <mergeCell ref="M4:M5"/>
  </mergeCells>
  <phoneticPr fontId="2"/>
  <pageMargins left="0.78740157480314965" right="0.39370078740157483" top="0.59055118110236227" bottom="0.59055118110236227" header="0.31496062992125984" footer="0.31496062992125984"/>
  <pageSetup paperSize="9" firstPageNumber="74" orientation="landscape" useFirstPageNumber="1" r:id="rId1"/>
  <headerFooter alignWithMargins="0">
    <oddHeader>&amp;L&amp;10産   業</oddHeader>
    <oddFooter>&amp;C－&amp;P－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"/>
  <sheetViews>
    <sheetView zoomScale="85" zoomScaleNormal="85" workbookViewId="0">
      <selection activeCell="L23" sqref="L23"/>
    </sheetView>
  </sheetViews>
  <sheetFormatPr defaultRowHeight="13.5"/>
  <cols>
    <col min="1" max="1" width="0.25" style="56" customWidth="1"/>
    <col min="2" max="2" width="12.5" style="56" customWidth="1"/>
    <col min="3" max="3" width="7" style="56" customWidth="1"/>
    <col min="4" max="4" width="7.5" style="56" customWidth="1"/>
    <col min="5" max="5" width="9.25" style="56" customWidth="1"/>
    <col min="6" max="6" width="12.25" style="56" customWidth="1"/>
    <col min="7" max="7" width="7.375" style="56" customWidth="1"/>
    <col min="8" max="8" width="8.5" style="56" customWidth="1"/>
    <col min="9" max="9" width="7.625" style="56" customWidth="1"/>
    <col min="10" max="12" width="8.5" style="56" customWidth="1"/>
    <col min="13" max="13" width="8.125" style="56" customWidth="1"/>
    <col min="14" max="15" width="8.5" style="56" customWidth="1"/>
    <col min="16" max="16384" width="9" style="56"/>
  </cols>
  <sheetData>
    <row r="1" spans="2:16" ht="24" customHeight="1">
      <c r="B1" s="135" t="s">
        <v>542</v>
      </c>
    </row>
    <row r="2" spans="2:16" ht="24" customHeight="1">
      <c r="B2" s="151"/>
    </row>
    <row r="3" spans="2:16" ht="21" customHeight="1">
      <c r="B3" s="304" t="s">
        <v>291</v>
      </c>
      <c r="C3" s="758" t="s">
        <v>269</v>
      </c>
      <c r="D3" s="759"/>
      <c r="E3" s="759"/>
      <c r="F3" s="760"/>
      <c r="G3" s="745" t="s">
        <v>268</v>
      </c>
      <c r="H3" s="745"/>
      <c r="I3" s="745"/>
      <c r="J3" s="745" t="s">
        <v>267</v>
      </c>
      <c r="K3" s="745"/>
      <c r="L3" s="745"/>
      <c r="M3" s="745" t="s">
        <v>266</v>
      </c>
      <c r="N3" s="745"/>
      <c r="O3" s="746"/>
    </row>
    <row r="4" spans="2:16" ht="21" customHeight="1">
      <c r="B4" s="305"/>
      <c r="C4" s="755" t="s">
        <v>246</v>
      </c>
      <c r="D4" s="757" t="s">
        <v>262</v>
      </c>
      <c r="E4" s="755" t="s">
        <v>261</v>
      </c>
      <c r="F4" s="755" t="s">
        <v>265</v>
      </c>
      <c r="G4" s="755" t="s">
        <v>246</v>
      </c>
      <c r="H4" s="757" t="s">
        <v>262</v>
      </c>
      <c r="I4" s="755" t="s">
        <v>261</v>
      </c>
      <c r="J4" s="755" t="s">
        <v>246</v>
      </c>
      <c r="K4" s="757" t="s">
        <v>262</v>
      </c>
      <c r="L4" s="755" t="s">
        <v>261</v>
      </c>
      <c r="M4" s="755" t="s">
        <v>246</v>
      </c>
      <c r="N4" s="757" t="s">
        <v>262</v>
      </c>
      <c r="O4" s="761" t="s">
        <v>261</v>
      </c>
    </row>
    <row r="5" spans="2:16" ht="16.5" customHeight="1">
      <c r="B5" s="305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62"/>
    </row>
    <row r="6" spans="2:16" ht="21" customHeight="1">
      <c r="B6" s="306" t="s">
        <v>290</v>
      </c>
      <c r="C6" s="307" t="s">
        <v>287</v>
      </c>
      <c r="D6" s="307" t="s">
        <v>258</v>
      </c>
      <c r="E6" s="307" t="s">
        <v>289</v>
      </c>
      <c r="F6" s="307" t="s">
        <v>288</v>
      </c>
      <c r="G6" s="307" t="s">
        <v>287</v>
      </c>
      <c r="H6" s="307" t="s">
        <v>258</v>
      </c>
      <c r="I6" s="307" t="s">
        <v>286</v>
      </c>
      <c r="J6" s="307" t="s">
        <v>287</v>
      </c>
      <c r="K6" s="307" t="s">
        <v>258</v>
      </c>
      <c r="L6" s="307" t="s">
        <v>286</v>
      </c>
      <c r="M6" s="307" t="s">
        <v>287</v>
      </c>
      <c r="N6" s="307" t="s">
        <v>258</v>
      </c>
      <c r="O6" s="308" t="s">
        <v>286</v>
      </c>
      <c r="P6" s="150"/>
    </row>
    <row r="7" spans="2:16" ht="27.75" customHeight="1">
      <c r="B7" s="309" t="s">
        <v>285</v>
      </c>
      <c r="C7" s="154">
        <v>0.26</v>
      </c>
      <c r="D7" s="153">
        <v>8636.9231</v>
      </c>
      <c r="E7" s="156">
        <v>22.456</v>
      </c>
      <c r="F7" s="153">
        <f>21986*E7</f>
        <v>493717.61599999998</v>
      </c>
      <c r="G7" s="154">
        <v>0</v>
      </c>
      <c r="H7" s="310" t="s">
        <v>294</v>
      </c>
      <c r="I7" s="154">
        <v>0</v>
      </c>
      <c r="J7" s="155">
        <v>0</v>
      </c>
      <c r="K7" s="310" t="s">
        <v>294</v>
      </c>
      <c r="L7" s="154">
        <v>0</v>
      </c>
      <c r="M7" s="154">
        <v>0.26</v>
      </c>
      <c r="N7" s="153">
        <v>8636.9231</v>
      </c>
      <c r="O7" s="152">
        <v>22.456</v>
      </c>
      <c r="P7" s="150"/>
    </row>
    <row r="8" spans="2:16" ht="27.75" customHeight="1">
      <c r="B8" s="309" t="s">
        <v>284</v>
      </c>
      <c r="C8" s="154">
        <v>7.1899999999999995</v>
      </c>
      <c r="D8" s="153">
        <v>7910.4171999999999</v>
      </c>
      <c r="E8" s="156">
        <v>568.75900000000001</v>
      </c>
      <c r="F8" s="153">
        <f t="shared" ref="F8:F19" si="0">21986*E8</f>
        <v>12504735.374</v>
      </c>
      <c r="G8" s="154">
        <v>1.46</v>
      </c>
      <c r="H8" s="153">
        <v>7381.7808000000005</v>
      </c>
      <c r="I8" s="154">
        <v>107.774</v>
      </c>
      <c r="J8" s="154">
        <v>0.05</v>
      </c>
      <c r="K8" s="153">
        <v>12528</v>
      </c>
      <c r="L8" s="154">
        <v>6.2640000000000002</v>
      </c>
      <c r="M8" s="154">
        <v>5.68</v>
      </c>
      <c r="N8" s="153">
        <v>8005.6513999999997</v>
      </c>
      <c r="O8" s="152">
        <v>454.721</v>
      </c>
    </row>
    <row r="9" spans="2:16" ht="27.75" customHeight="1">
      <c r="B9" s="309" t="s">
        <v>283</v>
      </c>
      <c r="C9" s="154">
        <v>0.57999999999999996</v>
      </c>
      <c r="D9" s="153">
        <v>8994.8276000000005</v>
      </c>
      <c r="E9" s="156">
        <v>52.17</v>
      </c>
      <c r="F9" s="153">
        <f t="shared" si="0"/>
        <v>1147009.6200000001</v>
      </c>
      <c r="G9" s="154">
        <v>0</v>
      </c>
      <c r="H9" s="310" t="s">
        <v>294</v>
      </c>
      <c r="I9" s="154">
        <v>0</v>
      </c>
      <c r="J9" s="155">
        <v>0</v>
      </c>
      <c r="K9" s="310" t="s">
        <v>294</v>
      </c>
      <c r="L9" s="154">
        <v>0</v>
      </c>
      <c r="M9" s="154">
        <v>0.57999999999999996</v>
      </c>
      <c r="N9" s="153">
        <v>8994.8276000000005</v>
      </c>
      <c r="O9" s="152">
        <v>52.17</v>
      </c>
    </row>
    <row r="10" spans="2:16" ht="27.75" customHeight="1">
      <c r="B10" s="309" t="s">
        <v>282</v>
      </c>
      <c r="C10" s="154">
        <v>0</v>
      </c>
      <c r="D10" s="310" t="s">
        <v>294</v>
      </c>
      <c r="E10" s="156">
        <v>0</v>
      </c>
      <c r="F10" s="153">
        <f t="shared" si="0"/>
        <v>0</v>
      </c>
      <c r="G10" s="155">
        <v>0</v>
      </c>
      <c r="H10" s="310" t="s">
        <v>294</v>
      </c>
      <c r="I10" s="155">
        <v>0</v>
      </c>
      <c r="J10" s="155">
        <v>0</v>
      </c>
      <c r="K10" s="310" t="s">
        <v>294</v>
      </c>
      <c r="L10" s="154">
        <v>0</v>
      </c>
      <c r="M10" s="154">
        <v>0</v>
      </c>
      <c r="N10" s="310" t="s">
        <v>294</v>
      </c>
      <c r="O10" s="152">
        <v>0</v>
      </c>
    </row>
    <row r="11" spans="2:16" ht="27.75" customHeight="1">
      <c r="B11" s="309" t="s">
        <v>281</v>
      </c>
      <c r="C11" s="154">
        <v>3.73</v>
      </c>
      <c r="D11" s="153">
        <v>6390.5630000000001</v>
      </c>
      <c r="E11" s="156">
        <v>238.36799999999999</v>
      </c>
      <c r="F11" s="153">
        <f t="shared" si="0"/>
        <v>5240758.8480000002</v>
      </c>
      <c r="G11" s="154">
        <v>0.77</v>
      </c>
      <c r="H11" s="153">
        <v>6939.3505999999998</v>
      </c>
      <c r="I11" s="154">
        <v>53.433</v>
      </c>
      <c r="J11" s="154">
        <v>0.35</v>
      </c>
      <c r="K11" s="153">
        <v>4350.8571000000002</v>
      </c>
      <c r="L11" s="154">
        <v>15.228</v>
      </c>
      <c r="M11" s="154">
        <v>2.61</v>
      </c>
      <c r="N11" s="153">
        <v>6502.1839</v>
      </c>
      <c r="O11" s="152">
        <v>169.70699999999999</v>
      </c>
    </row>
    <row r="12" spans="2:16" ht="27.75" customHeight="1">
      <c r="B12" s="309" t="s">
        <v>280</v>
      </c>
      <c r="C12" s="154">
        <v>5.91</v>
      </c>
      <c r="D12" s="153">
        <v>9141.4213</v>
      </c>
      <c r="E12" s="156">
        <v>540.25800000000004</v>
      </c>
      <c r="F12" s="153">
        <f t="shared" si="0"/>
        <v>11878112.388</v>
      </c>
      <c r="G12" s="154">
        <v>0.62</v>
      </c>
      <c r="H12" s="153">
        <v>7872.5806000000002</v>
      </c>
      <c r="I12" s="154">
        <v>48.81</v>
      </c>
      <c r="J12" s="155">
        <v>0.83</v>
      </c>
      <c r="K12" s="153">
        <v>10313.012000000001</v>
      </c>
      <c r="L12" s="154">
        <v>85.597999999999999</v>
      </c>
      <c r="M12" s="154">
        <v>4.46</v>
      </c>
      <c r="N12" s="153">
        <v>9099.7757999999994</v>
      </c>
      <c r="O12" s="152">
        <v>405.85</v>
      </c>
    </row>
    <row r="13" spans="2:16" ht="27.75" customHeight="1">
      <c r="B13" s="309" t="s">
        <v>279</v>
      </c>
      <c r="C13" s="154">
        <v>4.79</v>
      </c>
      <c r="D13" s="153">
        <v>9708.8518000000004</v>
      </c>
      <c r="E13" s="156">
        <v>465.05399999999997</v>
      </c>
      <c r="F13" s="153">
        <f t="shared" si="0"/>
        <v>10224677.243999999</v>
      </c>
      <c r="G13" s="154">
        <v>0.77</v>
      </c>
      <c r="H13" s="153">
        <v>8475.1947999999993</v>
      </c>
      <c r="I13" s="154">
        <v>65.259</v>
      </c>
      <c r="J13" s="154">
        <v>0.12</v>
      </c>
      <c r="K13" s="153">
        <v>3211.6667000000002</v>
      </c>
      <c r="L13" s="154">
        <v>3.8540000000000001</v>
      </c>
      <c r="M13" s="154">
        <v>3.9</v>
      </c>
      <c r="N13" s="153">
        <v>10152.3333</v>
      </c>
      <c r="O13" s="152">
        <v>395.94099999999997</v>
      </c>
      <c r="P13" s="150"/>
    </row>
    <row r="14" spans="2:16" ht="27.75" customHeight="1">
      <c r="B14" s="309" t="s">
        <v>278</v>
      </c>
      <c r="C14" s="154">
        <v>9.61</v>
      </c>
      <c r="D14" s="153">
        <v>7817.1696000000002</v>
      </c>
      <c r="E14" s="156">
        <v>751.23</v>
      </c>
      <c r="F14" s="153">
        <f t="shared" si="0"/>
        <v>16516542.780000001</v>
      </c>
      <c r="G14" s="154">
        <v>0.36</v>
      </c>
      <c r="H14" s="153">
        <v>6652.7777999999998</v>
      </c>
      <c r="I14" s="154">
        <v>23.95</v>
      </c>
      <c r="J14" s="154">
        <v>0</v>
      </c>
      <c r="K14" s="310" t="s">
        <v>294</v>
      </c>
      <c r="L14" s="154">
        <v>0</v>
      </c>
      <c r="M14" s="154">
        <v>9.25</v>
      </c>
      <c r="N14" s="153">
        <v>7862.4865</v>
      </c>
      <c r="O14" s="152">
        <v>727.28</v>
      </c>
    </row>
    <row r="15" spans="2:16" ht="27.75" customHeight="1">
      <c r="B15" s="309" t="s">
        <v>277</v>
      </c>
      <c r="C15" s="154">
        <v>2.2999999999999998</v>
      </c>
      <c r="D15" s="153">
        <v>6241.8696</v>
      </c>
      <c r="E15" s="156">
        <v>143.56299999999999</v>
      </c>
      <c r="F15" s="153">
        <f t="shared" si="0"/>
        <v>3156376.1179999998</v>
      </c>
      <c r="G15" s="154">
        <v>0.33</v>
      </c>
      <c r="H15" s="153">
        <v>4107.2727000000004</v>
      </c>
      <c r="I15" s="154">
        <v>13.554</v>
      </c>
      <c r="J15" s="155">
        <v>0.08</v>
      </c>
      <c r="K15" s="153">
        <v>11681.25</v>
      </c>
      <c r="L15" s="154">
        <v>9.3450000000000006</v>
      </c>
      <c r="M15" s="154">
        <v>1.89</v>
      </c>
      <c r="N15" s="153">
        <v>6384.3386</v>
      </c>
      <c r="O15" s="152">
        <v>120.664</v>
      </c>
    </row>
    <row r="16" spans="2:16" ht="27.75" customHeight="1">
      <c r="B16" s="309" t="s">
        <v>276</v>
      </c>
      <c r="C16" s="154">
        <v>8.1300000000000008</v>
      </c>
      <c r="D16" s="153">
        <v>8416.4452999999994</v>
      </c>
      <c r="E16" s="156">
        <v>684.25700000000006</v>
      </c>
      <c r="F16" s="153">
        <f t="shared" si="0"/>
        <v>15044074.402000001</v>
      </c>
      <c r="G16" s="154">
        <v>1.52</v>
      </c>
      <c r="H16" s="153">
        <v>9817.3026000000009</v>
      </c>
      <c r="I16" s="154">
        <v>149.22300000000001</v>
      </c>
      <c r="J16" s="154">
        <v>0</v>
      </c>
      <c r="K16" s="310" t="s">
        <v>294</v>
      </c>
      <c r="L16" s="154">
        <v>0</v>
      </c>
      <c r="M16" s="154">
        <v>6.61</v>
      </c>
      <c r="N16" s="153">
        <v>8094.3116</v>
      </c>
      <c r="O16" s="152">
        <v>535.03399999999999</v>
      </c>
    </row>
    <row r="17" spans="2:15" ht="27.75" customHeight="1">
      <c r="B17" s="309" t="s">
        <v>275</v>
      </c>
      <c r="C17" s="154">
        <v>3.01</v>
      </c>
      <c r="D17" s="153">
        <v>7259.6346000000003</v>
      </c>
      <c r="E17" s="156">
        <v>218.51499999999999</v>
      </c>
      <c r="F17" s="153">
        <f t="shared" si="0"/>
        <v>4804270.79</v>
      </c>
      <c r="G17" s="154">
        <v>0.97</v>
      </c>
      <c r="H17" s="153">
        <v>7510.4124000000002</v>
      </c>
      <c r="I17" s="154">
        <v>72.850999999999999</v>
      </c>
      <c r="J17" s="155">
        <v>0</v>
      </c>
      <c r="K17" s="310" t="s">
        <v>294</v>
      </c>
      <c r="L17" s="154">
        <v>0</v>
      </c>
      <c r="M17" s="154">
        <v>2.04</v>
      </c>
      <c r="N17" s="153">
        <v>7140.3922000000002</v>
      </c>
      <c r="O17" s="152">
        <v>145.66399999999999</v>
      </c>
    </row>
    <row r="18" spans="2:15" ht="27.75" customHeight="1">
      <c r="B18" s="309" t="s">
        <v>274</v>
      </c>
      <c r="C18" s="154">
        <v>4.46</v>
      </c>
      <c r="D18" s="153">
        <v>5514.5066999999999</v>
      </c>
      <c r="E18" s="156">
        <v>245.947</v>
      </c>
      <c r="F18" s="153">
        <f t="shared" si="0"/>
        <v>5407390.7419999996</v>
      </c>
      <c r="G18" s="154">
        <v>0.94</v>
      </c>
      <c r="H18" s="153">
        <v>7250.9574000000002</v>
      </c>
      <c r="I18" s="154">
        <v>68.159000000000006</v>
      </c>
      <c r="J18" s="154">
        <v>0</v>
      </c>
      <c r="K18" s="310" t="s">
        <v>294</v>
      </c>
      <c r="L18" s="154">
        <v>0</v>
      </c>
      <c r="M18" s="154">
        <v>3.52</v>
      </c>
      <c r="N18" s="153">
        <v>5050.7955000000002</v>
      </c>
      <c r="O18" s="152">
        <v>177.78800000000001</v>
      </c>
    </row>
    <row r="19" spans="2:15" ht="27.75" customHeight="1">
      <c r="B19" s="309" t="s">
        <v>273</v>
      </c>
      <c r="C19" s="154">
        <v>0.66</v>
      </c>
      <c r="D19" s="153">
        <v>12993.939399999999</v>
      </c>
      <c r="E19" s="156">
        <v>85.76</v>
      </c>
      <c r="F19" s="153">
        <f t="shared" si="0"/>
        <v>1885519.36</v>
      </c>
      <c r="G19" s="155">
        <v>0</v>
      </c>
      <c r="H19" s="310" t="s">
        <v>294</v>
      </c>
      <c r="I19" s="155">
        <v>0</v>
      </c>
      <c r="J19" s="155">
        <v>0</v>
      </c>
      <c r="K19" s="310" t="s">
        <v>294</v>
      </c>
      <c r="L19" s="154">
        <v>0</v>
      </c>
      <c r="M19" s="154">
        <v>0.66</v>
      </c>
      <c r="N19" s="153">
        <v>12993.939399999999</v>
      </c>
      <c r="O19" s="152">
        <v>85.76</v>
      </c>
    </row>
    <row r="20" spans="2:15" ht="27.75" customHeight="1">
      <c r="B20" s="311" t="s">
        <v>241</v>
      </c>
      <c r="C20" s="312">
        <f t="shared" ref="C20:G20" si="1">SUM(C7:C19)</f>
        <v>50.629999999999995</v>
      </c>
      <c r="D20" s="147">
        <v>7933</v>
      </c>
      <c r="E20" s="312">
        <f t="shared" si="1"/>
        <v>4016.3370000000004</v>
      </c>
      <c r="F20" s="147">
        <f t="shared" si="1"/>
        <v>88303185.282000005</v>
      </c>
      <c r="G20" s="312">
        <f t="shared" si="1"/>
        <v>7.74</v>
      </c>
      <c r="H20" s="147">
        <v>7791</v>
      </c>
      <c r="I20" s="312">
        <f t="shared" ref="I20:L20" si="2">SUM(I7:I19)</f>
        <v>603.01300000000003</v>
      </c>
      <c r="J20" s="312">
        <f>SUM(J7:J19)</f>
        <v>1.4300000000000002</v>
      </c>
      <c r="K20" s="147">
        <v>8412</v>
      </c>
      <c r="L20" s="312">
        <f t="shared" si="2"/>
        <v>120.289</v>
      </c>
      <c r="M20" s="312">
        <f>SUM(M7:M19)</f>
        <v>41.46</v>
      </c>
      <c r="N20" s="147">
        <v>7943</v>
      </c>
      <c r="O20" s="313">
        <f>SUM(O7:O19)</f>
        <v>3293.0350000000003</v>
      </c>
    </row>
    <row r="21" spans="2:15" ht="20.25" customHeight="1">
      <c r="B21" s="294" t="s">
        <v>272</v>
      </c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82" t="s">
        <v>541</v>
      </c>
    </row>
  </sheetData>
  <mergeCells count="17">
    <mergeCell ref="C3:F3"/>
    <mergeCell ref="G3:I3"/>
    <mergeCell ref="J3:L3"/>
    <mergeCell ref="M3:O3"/>
    <mergeCell ref="C4:C5"/>
    <mergeCell ref="D4:D5"/>
    <mergeCell ref="E4:E5"/>
    <mergeCell ref="F4:F5"/>
    <mergeCell ref="G4:G5"/>
    <mergeCell ref="H4:H5"/>
    <mergeCell ref="O4:O5"/>
    <mergeCell ref="I4:I5"/>
    <mergeCell ref="J4:J5"/>
    <mergeCell ref="K4:K5"/>
    <mergeCell ref="L4:L5"/>
    <mergeCell ref="M4:M5"/>
    <mergeCell ref="N4:N5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firstPageNumber="75" orientation="landscape" useFirstPageNumber="1" r:id="rId1"/>
  <headerFooter alignWithMargins="0">
    <oddHeader>&amp;R&amp;10産   業</oddHeader>
    <oddFooter>&amp;C－&amp;P－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L23" sqref="L23"/>
    </sheetView>
  </sheetViews>
  <sheetFormatPr defaultRowHeight="14.25"/>
  <cols>
    <col min="1" max="2" width="6.625" style="157" customWidth="1"/>
    <col min="3" max="4" width="8.875" style="157" customWidth="1"/>
    <col min="5" max="5" width="7.75" style="157" customWidth="1"/>
    <col min="6" max="6" width="8.25" style="157" customWidth="1"/>
    <col min="7" max="7" width="8.875" style="157" customWidth="1"/>
    <col min="8" max="8" width="8.5" style="157" customWidth="1"/>
    <col min="9" max="9" width="8.125" style="157" customWidth="1"/>
    <col min="10" max="10" width="8.875" style="157" customWidth="1"/>
    <col min="11" max="16384" width="9" style="157"/>
  </cols>
  <sheetData>
    <row r="1" spans="1:13" ht="24" customHeight="1">
      <c r="A1" s="293" t="s">
        <v>543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3" ht="14.25" customHeight="1">
      <c r="A2" s="295"/>
      <c r="B2" s="200"/>
      <c r="C2" s="200"/>
      <c r="D2" s="200"/>
      <c r="E2" s="200"/>
      <c r="F2" s="200"/>
      <c r="G2" s="200"/>
      <c r="H2" s="200"/>
      <c r="I2" s="200"/>
      <c r="J2" s="282" t="s">
        <v>544</v>
      </c>
    </row>
    <row r="3" spans="1:13" ht="21" customHeight="1">
      <c r="A3" s="315"/>
      <c r="B3" s="316" t="s">
        <v>317</v>
      </c>
      <c r="C3" s="772" t="s">
        <v>316</v>
      </c>
      <c r="D3" s="772"/>
      <c r="E3" s="772" t="s">
        <v>315</v>
      </c>
      <c r="F3" s="772" t="s">
        <v>314</v>
      </c>
      <c r="G3" s="772" t="s">
        <v>313</v>
      </c>
      <c r="H3" s="772" t="s">
        <v>312</v>
      </c>
      <c r="I3" s="772" t="s">
        <v>311</v>
      </c>
      <c r="J3" s="773" t="s">
        <v>310</v>
      </c>
    </row>
    <row r="4" spans="1:13" ht="21" customHeight="1">
      <c r="A4" s="317" t="s">
        <v>328</v>
      </c>
      <c r="B4" s="318"/>
      <c r="C4" s="319" t="s">
        <v>308</v>
      </c>
      <c r="D4" s="319" t="s">
        <v>307</v>
      </c>
      <c r="E4" s="775"/>
      <c r="F4" s="775"/>
      <c r="G4" s="775"/>
      <c r="H4" s="775"/>
      <c r="I4" s="775"/>
      <c r="J4" s="776"/>
    </row>
    <row r="5" spans="1:13" ht="21.75" customHeight="1">
      <c r="A5" s="767" t="s">
        <v>545</v>
      </c>
      <c r="B5" s="768"/>
      <c r="C5" s="167">
        <v>16</v>
      </c>
      <c r="D5" s="167">
        <v>519</v>
      </c>
      <c r="E5" s="160" t="s">
        <v>78</v>
      </c>
      <c r="F5" s="167">
        <v>2226</v>
      </c>
      <c r="G5" s="167">
        <v>0</v>
      </c>
      <c r="H5" s="167">
        <v>123</v>
      </c>
      <c r="I5" s="160" t="s">
        <v>78</v>
      </c>
      <c r="J5" s="162" t="s">
        <v>324</v>
      </c>
    </row>
    <row r="6" spans="1:13" ht="21.75" customHeight="1">
      <c r="A6" s="767" t="s">
        <v>546</v>
      </c>
      <c r="B6" s="768"/>
      <c r="C6" s="167">
        <v>16</v>
      </c>
      <c r="D6" s="167">
        <v>491</v>
      </c>
      <c r="E6" s="160" t="s">
        <v>78</v>
      </c>
      <c r="F6" s="167">
        <v>2656</v>
      </c>
      <c r="G6" s="167">
        <v>0</v>
      </c>
      <c r="H6" s="167">
        <v>81</v>
      </c>
      <c r="I6" s="160" t="s">
        <v>78</v>
      </c>
      <c r="J6" s="162" t="s">
        <v>324</v>
      </c>
    </row>
    <row r="7" spans="1:13" ht="21.75" customHeight="1">
      <c r="A7" s="767" t="s">
        <v>327</v>
      </c>
      <c r="B7" s="768"/>
      <c r="C7" s="320">
        <v>24</v>
      </c>
      <c r="D7" s="320">
        <v>506</v>
      </c>
      <c r="E7" s="321" t="s">
        <v>78</v>
      </c>
      <c r="F7" s="320">
        <v>2390</v>
      </c>
      <c r="G7" s="320">
        <v>90</v>
      </c>
      <c r="H7" s="320">
        <v>98</v>
      </c>
      <c r="I7" s="321" t="s">
        <v>78</v>
      </c>
      <c r="J7" s="322" t="s">
        <v>294</v>
      </c>
    </row>
    <row r="8" spans="1:13" ht="21.75" customHeight="1">
      <c r="A8" s="767" t="s">
        <v>326</v>
      </c>
      <c r="B8" s="768"/>
      <c r="C8" s="167">
        <v>35</v>
      </c>
      <c r="D8" s="167">
        <v>484</v>
      </c>
      <c r="E8" s="160" t="s">
        <v>78</v>
      </c>
      <c r="F8" s="167">
        <v>2512</v>
      </c>
      <c r="G8" s="167">
        <v>0</v>
      </c>
      <c r="H8" s="167">
        <v>192</v>
      </c>
      <c r="I8" s="160" t="s">
        <v>78</v>
      </c>
      <c r="J8" s="162" t="s">
        <v>324</v>
      </c>
    </row>
    <row r="9" spans="1:13" ht="21.75" customHeight="1">
      <c r="A9" s="767" t="s">
        <v>325</v>
      </c>
      <c r="B9" s="768"/>
      <c r="C9" s="167">
        <v>36</v>
      </c>
      <c r="D9" s="167">
        <v>429</v>
      </c>
      <c r="E9" s="160" t="s">
        <v>78</v>
      </c>
      <c r="F9" s="167">
        <v>2339</v>
      </c>
      <c r="G9" s="167">
        <v>0</v>
      </c>
      <c r="H9" s="167">
        <v>47</v>
      </c>
      <c r="I9" s="160" t="s">
        <v>78</v>
      </c>
      <c r="J9" s="162" t="s">
        <v>324</v>
      </c>
    </row>
    <row r="10" spans="1:13" ht="21.75" customHeight="1">
      <c r="A10" s="767" t="s">
        <v>323</v>
      </c>
      <c r="B10" s="768"/>
      <c r="C10" s="167">
        <v>38</v>
      </c>
      <c r="D10" s="167">
        <v>381</v>
      </c>
      <c r="E10" s="160" t="s">
        <v>78</v>
      </c>
      <c r="F10" s="167">
        <v>2693</v>
      </c>
      <c r="G10" s="167">
        <v>0</v>
      </c>
      <c r="H10" s="167">
        <v>67</v>
      </c>
      <c r="I10" s="160" t="s">
        <v>78</v>
      </c>
      <c r="J10" s="323" t="s">
        <v>294</v>
      </c>
    </row>
    <row r="11" spans="1:13" ht="21.75" customHeight="1">
      <c r="A11" s="767" t="s">
        <v>322</v>
      </c>
      <c r="B11" s="768"/>
      <c r="C11" s="170">
        <v>37</v>
      </c>
      <c r="D11" s="170">
        <v>376</v>
      </c>
      <c r="E11" s="169" t="s">
        <v>78</v>
      </c>
      <c r="F11" s="170">
        <v>3227</v>
      </c>
      <c r="G11" s="170">
        <v>0</v>
      </c>
      <c r="H11" s="170">
        <v>66</v>
      </c>
      <c r="I11" s="169" t="s">
        <v>78</v>
      </c>
      <c r="J11" s="324" t="s">
        <v>294</v>
      </c>
    </row>
    <row r="12" spans="1:13" ht="21.75" customHeight="1">
      <c r="A12" s="767" t="s">
        <v>321</v>
      </c>
      <c r="B12" s="768"/>
      <c r="C12" s="167">
        <v>62</v>
      </c>
      <c r="D12" s="167">
        <v>299</v>
      </c>
      <c r="E12" s="160" t="s">
        <v>78</v>
      </c>
      <c r="F12" s="167">
        <v>2645</v>
      </c>
      <c r="G12" s="167">
        <v>9051</v>
      </c>
      <c r="H12" s="167">
        <v>64</v>
      </c>
      <c r="I12" s="160" t="s">
        <v>78</v>
      </c>
      <c r="J12" s="162">
        <v>18</v>
      </c>
    </row>
    <row r="13" spans="1:13" ht="21.75" customHeight="1">
      <c r="A13" s="767" t="s">
        <v>320</v>
      </c>
      <c r="B13" s="768"/>
      <c r="C13" s="167">
        <v>60</v>
      </c>
      <c r="D13" s="167">
        <v>304</v>
      </c>
      <c r="E13" s="160" t="s">
        <v>78</v>
      </c>
      <c r="F13" s="167">
        <v>2198</v>
      </c>
      <c r="G13" s="167">
        <v>46500</v>
      </c>
      <c r="H13" s="167">
        <v>40</v>
      </c>
      <c r="I13" s="160" t="s">
        <v>78</v>
      </c>
      <c r="J13" s="162">
        <v>18</v>
      </c>
      <c r="M13" s="163"/>
    </row>
    <row r="14" spans="1:13" ht="21.75" customHeight="1">
      <c r="A14" s="767" t="s">
        <v>547</v>
      </c>
      <c r="B14" s="768"/>
      <c r="C14" s="167">
        <v>54</v>
      </c>
      <c r="D14" s="167">
        <v>270</v>
      </c>
      <c r="E14" s="160" t="s">
        <v>78</v>
      </c>
      <c r="F14" s="167">
        <v>2608</v>
      </c>
      <c r="G14" s="167">
        <v>43510</v>
      </c>
      <c r="H14" s="167">
        <v>68</v>
      </c>
      <c r="I14" s="160" t="s">
        <v>78</v>
      </c>
      <c r="J14" s="314">
        <v>27</v>
      </c>
      <c r="M14" s="163"/>
    </row>
    <row r="15" spans="1:13" ht="21.75" customHeight="1">
      <c r="A15" s="767" t="s">
        <v>548</v>
      </c>
      <c r="B15" s="768"/>
      <c r="C15" s="167">
        <v>54</v>
      </c>
      <c r="D15" s="167">
        <v>340</v>
      </c>
      <c r="E15" s="160" t="s">
        <v>78</v>
      </c>
      <c r="F15" s="167">
        <v>1853</v>
      </c>
      <c r="G15" s="167">
        <v>108002</v>
      </c>
      <c r="H15" s="167">
        <v>59</v>
      </c>
      <c r="I15" s="160" t="s">
        <v>78</v>
      </c>
      <c r="J15" s="162">
        <v>22</v>
      </c>
    </row>
    <row r="16" spans="1:13" ht="21.75" customHeight="1">
      <c r="A16" s="767" t="s">
        <v>549</v>
      </c>
      <c r="B16" s="768"/>
      <c r="C16" s="167">
        <v>64</v>
      </c>
      <c r="D16" s="167">
        <v>283</v>
      </c>
      <c r="E16" s="160" t="s">
        <v>78</v>
      </c>
      <c r="F16" s="167">
        <v>2147</v>
      </c>
      <c r="G16" s="167">
        <v>108002</v>
      </c>
      <c r="H16" s="167">
        <v>59</v>
      </c>
      <c r="I16" s="160" t="s">
        <v>78</v>
      </c>
      <c r="J16" s="162">
        <v>27</v>
      </c>
      <c r="K16" s="158"/>
    </row>
    <row r="17" spans="1:15" ht="21.75" customHeight="1">
      <c r="A17" s="767" t="s">
        <v>550</v>
      </c>
      <c r="B17" s="768"/>
      <c r="C17" s="170">
        <v>75</v>
      </c>
      <c r="D17" s="170">
        <v>308</v>
      </c>
      <c r="E17" s="169" t="s">
        <v>294</v>
      </c>
      <c r="F17" s="170">
        <v>3117</v>
      </c>
      <c r="G17" s="170">
        <v>40002</v>
      </c>
      <c r="H17" s="170">
        <v>35</v>
      </c>
      <c r="I17" s="169" t="s">
        <v>294</v>
      </c>
      <c r="J17" s="168">
        <v>27</v>
      </c>
    </row>
    <row r="18" spans="1:15" ht="21.75" customHeight="1">
      <c r="A18" s="767" t="s">
        <v>551</v>
      </c>
      <c r="B18" s="768"/>
      <c r="C18" s="167">
        <v>81</v>
      </c>
      <c r="D18" s="167">
        <v>284</v>
      </c>
      <c r="E18" s="160" t="s">
        <v>294</v>
      </c>
      <c r="F18" s="167">
        <v>3750</v>
      </c>
      <c r="G18" s="167">
        <v>35000</v>
      </c>
      <c r="H18" s="167">
        <v>73</v>
      </c>
      <c r="I18" s="160" t="s">
        <v>294</v>
      </c>
      <c r="J18" s="162">
        <v>33</v>
      </c>
      <c r="K18" s="158"/>
    </row>
    <row r="19" spans="1:15" ht="21.75" customHeight="1">
      <c r="A19" s="769" t="s">
        <v>552</v>
      </c>
      <c r="B19" s="770"/>
      <c r="C19" s="166">
        <v>101</v>
      </c>
      <c r="D19" s="166">
        <v>236</v>
      </c>
      <c r="E19" s="165" t="s">
        <v>294</v>
      </c>
      <c r="F19" s="166">
        <v>4051</v>
      </c>
      <c r="G19" s="166">
        <v>35000</v>
      </c>
      <c r="H19" s="166">
        <v>61</v>
      </c>
      <c r="I19" s="165" t="s">
        <v>294</v>
      </c>
      <c r="J19" s="164">
        <v>27</v>
      </c>
      <c r="K19" s="158"/>
    </row>
    <row r="20" spans="1:15" ht="21" customHeight="1">
      <c r="A20" s="325" t="s">
        <v>319</v>
      </c>
      <c r="B20" s="326"/>
      <c r="C20" s="327"/>
      <c r="D20" s="327"/>
      <c r="E20" s="327"/>
      <c r="F20" s="327"/>
      <c r="G20" s="327"/>
      <c r="H20" s="327"/>
      <c r="I20" s="327"/>
      <c r="J20" s="328" t="s">
        <v>240</v>
      </c>
    </row>
    <row r="21" spans="1:15" ht="22.5" customHeight="1">
      <c r="A21" s="326"/>
      <c r="B21" s="326"/>
      <c r="C21" s="329"/>
      <c r="D21" s="329"/>
      <c r="E21" s="329"/>
      <c r="F21" s="329"/>
      <c r="G21" s="329"/>
      <c r="H21" s="771" t="s">
        <v>553</v>
      </c>
      <c r="I21" s="771"/>
      <c r="J21" s="771"/>
    </row>
    <row r="22" spans="1:15" ht="21" customHeight="1">
      <c r="A22" s="330" t="s">
        <v>318</v>
      </c>
      <c r="B22" s="316" t="s">
        <v>317</v>
      </c>
      <c r="C22" s="772" t="s">
        <v>316</v>
      </c>
      <c r="D22" s="772"/>
      <c r="E22" s="772" t="s">
        <v>315</v>
      </c>
      <c r="F22" s="772" t="s">
        <v>314</v>
      </c>
      <c r="G22" s="772" t="s">
        <v>313</v>
      </c>
      <c r="H22" s="772" t="s">
        <v>312</v>
      </c>
      <c r="I22" s="772" t="s">
        <v>311</v>
      </c>
      <c r="J22" s="773" t="s">
        <v>310</v>
      </c>
      <c r="O22" s="163"/>
    </row>
    <row r="23" spans="1:15" ht="21" customHeight="1">
      <c r="A23" s="331" t="s">
        <v>309</v>
      </c>
      <c r="B23" s="332"/>
      <c r="C23" s="333" t="s">
        <v>308</v>
      </c>
      <c r="D23" s="333" t="s">
        <v>307</v>
      </c>
      <c r="E23" s="764"/>
      <c r="F23" s="764"/>
      <c r="G23" s="764"/>
      <c r="H23" s="764"/>
      <c r="I23" s="764"/>
      <c r="J23" s="774"/>
    </row>
    <row r="24" spans="1:15" ht="22.5" customHeight="1">
      <c r="A24" s="763" t="s">
        <v>306</v>
      </c>
      <c r="B24" s="764"/>
      <c r="C24" s="160" t="s">
        <v>554</v>
      </c>
      <c r="D24" s="160" t="s">
        <v>554</v>
      </c>
      <c r="E24" s="160" t="s">
        <v>554</v>
      </c>
      <c r="F24" s="160" t="s">
        <v>554</v>
      </c>
      <c r="G24" s="160" t="s">
        <v>554</v>
      </c>
      <c r="H24" s="160" t="s">
        <v>554</v>
      </c>
      <c r="I24" s="160" t="s">
        <v>554</v>
      </c>
      <c r="J24" s="159" t="s">
        <v>554</v>
      </c>
      <c r="K24" s="158"/>
    </row>
    <row r="25" spans="1:15" ht="22.5" customHeight="1">
      <c r="A25" s="763" t="s">
        <v>305</v>
      </c>
      <c r="B25" s="764"/>
      <c r="C25" s="161">
        <v>10</v>
      </c>
      <c r="D25" s="160" t="s">
        <v>554</v>
      </c>
      <c r="E25" s="160" t="s">
        <v>554</v>
      </c>
      <c r="F25" s="160" t="s">
        <v>554</v>
      </c>
      <c r="G25" s="160" t="s">
        <v>554</v>
      </c>
      <c r="H25" s="160" t="s">
        <v>554</v>
      </c>
      <c r="I25" s="160" t="s">
        <v>554</v>
      </c>
      <c r="J25" s="159" t="s">
        <v>554</v>
      </c>
      <c r="K25" s="158"/>
    </row>
    <row r="26" spans="1:15" ht="22.5" customHeight="1">
      <c r="A26" s="763" t="s">
        <v>304</v>
      </c>
      <c r="B26" s="764"/>
      <c r="C26" s="160" t="s">
        <v>554</v>
      </c>
      <c r="D26" s="160" t="s">
        <v>554</v>
      </c>
      <c r="E26" s="160" t="s">
        <v>554</v>
      </c>
      <c r="F26" s="160" t="s">
        <v>554</v>
      </c>
      <c r="G26" s="160" t="s">
        <v>554</v>
      </c>
      <c r="H26" s="161">
        <v>15</v>
      </c>
      <c r="I26" s="160" t="s">
        <v>554</v>
      </c>
      <c r="J26" s="159" t="s">
        <v>554</v>
      </c>
      <c r="K26" s="158"/>
    </row>
    <row r="27" spans="1:15" ht="22.5" customHeight="1">
      <c r="A27" s="763" t="s">
        <v>303</v>
      </c>
      <c r="B27" s="764"/>
      <c r="C27" s="160" t="s">
        <v>554</v>
      </c>
      <c r="D27" s="160" t="s">
        <v>554</v>
      </c>
      <c r="E27" s="160" t="s">
        <v>554</v>
      </c>
      <c r="F27" s="160" t="s">
        <v>554</v>
      </c>
      <c r="G27" s="160" t="s">
        <v>554</v>
      </c>
      <c r="H27" s="160" t="s">
        <v>554</v>
      </c>
      <c r="I27" s="160" t="s">
        <v>554</v>
      </c>
      <c r="J27" s="159" t="s">
        <v>554</v>
      </c>
      <c r="K27" s="158"/>
    </row>
    <row r="28" spans="1:15" ht="22.5" customHeight="1">
      <c r="A28" s="763" t="s">
        <v>302</v>
      </c>
      <c r="B28" s="764"/>
      <c r="C28" s="160" t="s">
        <v>554</v>
      </c>
      <c r="D28" s="160" t="s">
        <v>554</v>
      </c>
      <c r="E28" s="160" t="s">
        <v>554</v>
      </c>
      <c r="F28" s="161">
        <v>615</v>
      </c>
      <c r="G28" s="160" t="s">
        <v>554</v>
      </c>
      <c r="H28" s="161">
        <v>1</v>
      </c>
      <c r="I28" s="160" t="s">
        <v>554</v>
      </c>
      <c r="J28" s="162">
        <v>15</v>
      </c>
      <c r="K28" s="158"/>
    </row>
    <row r="29" spans="1:15" ht="22.5" customHeight="1">
      <c r="A29" s="763" t="s">
        <v>301</v>
      </c>
      <c r="B29" s="764"/>
      <c r="C29" s="160" t="s">
        <v>554</v>
      </c>
      <c r="D29" s="160" t="s">
        <v>554</v>
      </c>
      <c r="E29" s="160" t="s">
        <v>554</v>
      </c>
      <c r="F29" s="160" t="s">
        <v>554</v>
      </c>
      <c r="G29" s="160" t="s">
        <v>554</v>
      </c>
      <c r="H29" s="160" t="s">
        <v>554</v>
      </c>
      <c r="I29" s="160" t="s">
        <v>554</v>
      </c>
      <c r="J29" s="162">
        <v>4</v>
      </c>
      <c r="K29" s="158"/>
    </row>
    <row r="30" spans="1:15" ht="22.5" customHeight="1">
      <c r="A30" s="763" t="s">
        <v>300</v>
      </c>
      <c r="B30" s="764"/>
      <c r="C30" s="160" t="s">
        <v>554</v>
      </c>
      <c r="D30" s="160" t="s">
        <v>554</v>
      </c>
      <c r="E30" s="160" t="s">
        <v>554</v>
      </c>
      <c r="F30" s="160" t="s">
        <v>554</v>
      </c>
      <c r="G30" s="160" t="s">
        <v>554</v>
      </c>
      <c r="H30" s="160" t="s">
        <v>554</v>
      </c>
      <c r="I30" s="160" t="s">
        <v>554</v>
      </c>
      <c r="J30" s="159" t="s">
        <v>554</v>
      </c>
      <c r="K30" s="158"/>
    </row>
    <row r="31" spans="1:15" ht="22.5" customHeight="1">
      <c r="A31" s="763" t="s">
        <v>299</v>
      </c>
      <c r="B31" s="764"/>
      <c r="C31" s="160" t="s">
        <v>554</v>
      </c>
      <c r="D31" s="161">
        <v>109</v>
      </c>
      <c r="E31" s="160" t="s">
        <v>554</v>
      </c>
      <c r="F31" s="160" t="s">
        <v>554</v>
      </c>
      <c r="G31" s="160" t="s">
        <v>554</v>
      </c>
      <c r="H31" s="160" t="s">
        <v>554</v>
      </c>
      <c r="I31" s="160" t="s">
        <v>554</v>
      </c>
      <c r="J31" s="162">
        <v>2</v>
      </c>
      <c r="K31" s="158"/>
    </row>
    <row r="32" spans="1:15" ht="22.5" customHeight="1">
      <c r="A32" s="763" t="s">
        <v>298</v>
      </c>
      <c r="B32" s="764"/>
      <c r="C32" s="160" t="s">
        <v>554</v>
      </c>
      <c r="D32" s="160" t="s">
        <v>554</v>
      </c>
      <c r="E32" s="160" t="s">
        <v>554</v>
      </c>
      <c r="F32" s="160" t="s">
        <v>554</v>
      </c>
      <c r="G32" s="160" t="s">
        <v>554</v>
      </c>
      <c r="H32" s="160" t="s">
        <v>554</v>
      </c>
      <c r="I32" s="160" t="s">
        <v>554</v>
      </c>
      <c r="J32" s="159" t="s">
        <v>554</v>
      </c>
      <c r="K32" s="158"/>
    </row>
    <row r="33" spans="1:11" ht="22.5" customHeight="1">
      <c r="A33" s="763" t="s">
        <v>297</v>
      </c>
      <c r="B33" s="764"/>
      <c r="C33" s="161">
        <v>40</v>
      </c>
      <c r="D33" s="160" t="s">
        <v>554</v>
      </c>
      <c r="E33" s="160" t="s">
        <v>554</v>
      </c>
      <c r="F33" s="160" t="s">
        <v>554</v>
      </c>
      <c r="G33" s="160" t="s">
        <v>554</v>
      </c>
      <c r="H33" s="161">
        <v>13</v>
      </c>
      <c r="I33" s="160" t="s">
        <v>554</v>
      </c>
      <c r="J33" s="162">
        <v>6</v>
      </c>
      <c r="K33" s="158"/>
    </row>
    <row r="34" spans="1:11" ht="22.5" customHeight="1">
      <c r="A34" s="763" t="s">
        <v>296</v>
      </c>
      <c r="B34" s="764"/>
      <c r="C34" s="160" t="s">
        <v>554</v>
      </c>
      <c r="D34" s="160" t="s">
        <v>554</v>
      </c>
      <c r="E34" s="160" t="s">
        <v>554</v>
      </c>
      <c r="F34" s="160" t="s">
        <v>554</v>
      </c>
      <c r="G34" s="160" t="s">
        <v>554</v>
      </c>
      <c r="H34" s="160" t="s">
        <v>554</v>
      </c>
      <c r="I34" s="160" t="s">
        <v>554</v>
      </c>
      <c r="J34" s="159" t="s">
        <v>554</v>
      </c>
      <c r="K34" s="158"/>
    </row>
    <row r="35" spans="1:11" ht="22.5" customHeight="1">
      <c r="A35" s="763" t="s">
        <v>295</v>
      </c>
      <c r="B35" s="764"/>
      <c r="C35" s="160" t="s">
        <v>554</v>
      </c>
      <c r="D35" s="161">
        <v>127</v>
      </c>
      <c r="E35" s="160" t="s">
        <v>554</v>
      </c>
      <c r="F35" s="160" t="s">
        <v>554</v>
      </c>
      <c r="G35" s="160" t="s">
        <v>554</v>
      </c>
      <c r="H35" s="160" t="s">
        <v>554</v>
      </c>
      <c r="I35" s="160" t="s">
        <v>554</v>
      </c>
      <c r="J35" s="159" t="s">
        <v>554</v>
      </c>
      <c r="K35" s="158"/>
    </row>
    <row r="36" spans="1:11" ht="22.5" customHeight="1">
      <c r="A36" s="765" t="s">
        <v>293</v>
      </c>
      <c r="B36" s="766"/>
      <c r="C36" s="255">
        <f t="shared" ref="C36:I36" si="0">SUM(C24:C35)</f>
        <v>50</v>
      </c>
      <c r="D36" s="255">
        <f t="shared" si="0"/>
        <v>236</v>
      </c>
      <c r="E36" s="255">
        <f t="shared" si="0"/>
        <v>0</v>
      </c>
      <c r="F36" s="255">
        <f t="shared" si="0"/>
        <v>615</v>
      </c>
      <c r="G36" s="255">
        <f t="shared" si="0"/>
        <v>0</v>
      </c>
      <c r="H36" s="255">
        <f t="shared" si="0"/>
        <v>29</v>
      </c>
      <c r="I36" s="255">
        <f t="shared" si="0"/>
        <v>0</v>
      </c>
      <c r="J36" s="164">
        <f>SUM(J24:J35)</f>
        <v>27</v>
      </c>
      <c r="K36" s="158"/>
    </row>
    <row r="37" spans="1:11" ht="21" customHeight="1">
      <c r="A37" s="264" t="s">
        <v>292</v>
      </c>
      <c r="B37" s="200"/>
      <c r="C37" s="200"/>
      <c r="D37" s="200"/>
      <c r="E37" s="200"/>
      <c r="F37" s="200"/>
      <c r="G37" s="200"/>
      <c r="H37" s="200"/>
      <c r="I37" s="200"/>
      <c r="J37" s="282" t="s">
        <v>240</v>
      </c>
    </row>
  </sheetData>
  <mergeCells count="43">
    <mergeCell ref="A10:B10"/>
    <mergeCell ref="A11:B11"/>
    <mergeCell ref="A12:B12"/>
    <mergeCell ref="A9:B9"/>
    <mergeCell ref="C3:D3"/>
    <mergeCell ref="A6:B6"/>
    <mergeCell ref="A7:B7"/>
    <mergeCell ref="A8:B8"/>
    <mergeCell ref="E3:E4"/>
    <mergeCell ref="F3:F4"/>
    <mergeCell ref="G3:G4"/>
    <mergeCell ref="J3:J4"/>
    <mergeCell ref="A5:B5"/>
    <mergeCell ref="H3:H4"/>
    <mergeCell ref="I3:I4"/>
    <mergeCell ref="A13:B13"/>
    <mergeCell ref="A14:B14"/>
    <mergeCell ref="H21:J21"/>
    <mergeCell ref="C22:D22"/>
    <mergeCell ref="E22:E23"/>
    <mergeCell ref="F22:F23"/>
    <mergeCell ref="G22:G23"/>
    <mergeCell ref="H22:H23"/>
    <mergeCell ref="I22:I23"/>
    <mergeCell ref="J22:J23"/>
    <mergeCell ref="A15:B15"/>
    <mergeCell ref="A27:B27"/>
    <mergeCell ref="A16:B16"/>
    <mergeCell ref="A17:B17"/>
    <mergeCell ref="A18:B18"/>
    <mergeCell ref="A19:B19"/>
    <mergeCell ref="A24:B24"/>
    <mergeCell ref="A25:B25"/>
    <mergeCell ref="A26:B26"/>
    <mergeCell ref="A34:B34"/>
    <mergeCell ref="A35:B35"/>
    <mergeCell ref="A36:B36"/>
    <mergeCell ref="A28:B28"/>
    <mergeCell ref="A29:B29"/>
    <mergeCell ref="A30:B30"/>
    <mergeCell ref="A31:B31"/>
    <mergeCell ref="A32:B32"/>
    <mergeCell ref="A33:B33"/>
  </mergeCells>
  <phoneticPr fontId="2"/>
  <pageMargins left="0.59055118110236227" right="0.59055118110236227" top="0.59055118110236227" bottom="0.59055118110236227" header="0.31496062992125984" footer="0.31496062992125984"/>
  <pageSetup paperSize="9" firstPageNumber="76" orientation="portrait" useFirstPageNumber="1" r:id="rId1"/>
  <headerFooter alignWithMargins="0">
    <oddHeader>&amp;L&amp;10産   業</oddHeader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workbookViewId="0">
      <selection activeCell="L23" sqref="L23"/>
    </sheetView>
  </sheetViews>
  <sheetFormatPr defaultRowHeight="14.25"/>
  <cols>
    <col min="1" max="1" width="0.375" style="200" customWidth="1"/>
    <col min="2" max="2" width="3.375" style="200" customWidth="1"/>
    <col min="3" max="3" width="1.875" style="200" customWidth="1"/>
    <col min="4" max="4" width="8.25" style="200" customWidth="1"/>
    <col min="5" max="5" width="10.625" style="200" customWidth="1"/>
    <col min="6" max="6" width="1.25" style="200" customWidth="1"/>
    <col min="7" max="7" width="11.75" style="200" customWidth="1"/>
    <col min="8" max="8" width="10.875" style="200" customWidth="1"/>
    <col min="9" max="9" width="10.75" style="200" customWidth="1"/>
    <col min="10" max="10" width="9.625" style="200" customWidth="1"/>
    <col min="11" max="11" width="10.5" style="200" customWidth="1"/>
    <col min="12" max="16384" width="9" style="200"/>
  </cols>
  <sheetData>
    <row r="1" spans="2:11" ht="17.25" customHeight="1">
      <c r="B1" s="293" t="s">
        <v>356</v>
      </c>
    </row>
    <row r="2" spans="2:11" ht="17.25" customHeight="1">
      <c r="B2" s="295"/>
    </row>
    <row r="3" spans="2:11" ht="17.25" customHeight="1">
      <c r="C3" s="295" t="s">
        <v>555</v>
      </c>
      <c r="K3" s="334" t="s">
        <v>556</v>
      </c>
    </row>
    <row r="4" spans="2:11" ht="17.25" customHeight="1">
      <c r="B4" s="785"/>
      <c r="C4" s="786"/>
      <c r="D4" s="786"/>
      <c r="E4" s="789" t="s">
        <v>355</v>
      </c>
      <c r="F4" s="790"/>
      <c r="G4" s="793" t="s">
        <v>354</v>
      </c>
      <c r="H4" s="793" t="s">
        <v>351</v>
      </c>
      <c r="I4" s="793" t="s">
        <v>353</v>
      </c>
      <c r="J4" s="795" t="s">
        <v>352</v>
      </c>
      <c r="K4" s="796"/>
    </row>
    <row r="5" spans="2:11" ht="9" customHeight="1">
      <c r="B5" s="787"/>
      <c r="C5" s="788"/>
      <c r="D5" s="788"/>
      <c r="E5" s="791"/>
      <c r="F5" s="792"/>
      <c r="G5" s="794"/>
      <c r="H5" s="794"/>
      <c r="I5" s="794"/>
      <c r="J5" s="775" t="s">
        <v>351</v>
      </c>
      <c r="K5" s="798" t="s">
        <v>350</v>
      </c>
    </row>
    <row r="6" spans="2:11" ht="9.75" customHeight="1">
      <c r="B6" s="800" t="s">
        <v>349</v>
      </c>
      <c r="C6" s="801"/>
      <c r="D6" s="801"/>
      <c r="E6" s="804"/>
      <c r="F6" s="805"/>
      <c r="G6" s="794"/>
      <c r="H6" s="794"/>
      <c r="I6" s="794"/>
      <c r="J6" s="797"/>
      <c r="K6" s="799"/>
    </row>
    <row r="7" spans="2:11" ht="17.25" customHeight="1">
      <c r="B7" s="802"/>
      <c r="C7" s="803"/>
      <c r="D7" s="803"/>
      <c r="E7" s="806"/>
      <c r="F7" s="807"/>
      <c r="G7" s="335" t="s">
        <v>348</v>
      </c>
      <c r="H7" s="335" t="s">
        <v>347</v>
      </c>
      <c r="I7" s="335" t="s">
        <v>260</v>
      </c>
      <c r="J7" s="335" t="s">
        <v>347</v>
      </c>
      <c r="K7" s="254" t="s">
        <v>260</v>
      </c>
    </row>
    <row r="8" spans="2:11" ht="18" customHeight="1">
      <c r="B8" s="336" t="s">
        <v>346</v>
      </c>
      <c r="C8" s="337"/>
      <c r="D8" s="779" t="s">
        <v>339</v>
      </c>
      <c r="E8" s="779"/>
      <c r="F8" s="184"/>
      <c r="G8" s="183">
        <v>488</v>
      </c>
      <c r="H8" s="182">
        <v>1715</v>
      </c>
      <c r="I8" s="182">
        <v>50652</v>
      </c>
      <c r="J8" s="182">
        <v>1504</v>
      </c>
      <c r="K8" s="181">
        <v>44524</v>
      </c>
    </row>
    <row r="9" spans="2:11" ht="18" customHeight="1">
      <c r="B9" s="338" t="s">
        <v>345</v>
      </c>
      <c r="C9" s="192"/>
      <c r="D9" s="780" t="s">
        <v>337</v>
      </c>
      <c r="E9" s="780"/>
      <c r="F9" s="180"/>
      <c r="G9" s="179">
        <v>65</v>
      </c>
      <c r="H9" s="178">
        <v>107</v>
      </c>
      <c r="I9" s="178">
        <v>12330</v>
      </c>
      <c r="J9" s="178">
        <v>65</v>
      </c>
      <c r="K9" s="177">
        <v>8345</v>
      </c>
    </row>
    <row r="10" spans="2:11" ht="18" customHeight="1">
      <c r="B10" s="338" t="s">
        <v>344</v>
      </c>
      <c r="C10" s="192"/>
      <c r="D10" s="780" t="s">
        <v>335</v>
      </c>
      <c r="E10" s="780"/>
      <c r="F10" s="188"/>
      <c r="G10" s="179">
        <v>1893</v>
      </c>
      <c r="H10" s="178">
        <v>935</v>
      </c>
      <c r="I10" s="178">
        <v>90544</v>
      </c>
      <c r="J10" s="178">
        <v>697</v>
      </c>
      <c r="K10" s="177">
        <v>73721</v>
      </c>
    </row>
    <row r="11" spans="2:11" ht="18" customHeight="1">
      <c r="B11" s="338" t="s">
        <v>343</v>
      </c>
      <c r="C11" s="192"/>
      <c r="D11" s="782" t="s">
        <v>333</v>
      </c>
      <c r="E11" s="780"/>
      <c r="F11" s="180"/>
      <c r="G11" s="179">
        <v>4</v>
      </c>
      <c r="H11" s="178">
        <v>8</v>
      </c>
      <c r="I11" s="178">
        <v>345</v>
      </c>
      <c r="J11" s="186">
        <v>0</v>
      </c>
      <c r="K11" s="185">
        <v>0</v>
      </c>
    </row>
    <row r="12" spans="2:11" ht="18" customHeight="1">
      <c r="B12" s="338" t="s">
        <v>342</v>
      </c>
      <c r="C12" s="192"/>
      <c r="D12" s="783" t="s">
        <v>331</v>
      </c>
      <c r="E12" s="784"/>
      <c r="F12" s="187"/>
      <c r="G12" s="179">
        <v>6</v>
      </c>
      <c r="H12" s="178">
        <v>12</v>
      </c>
      <c r="I12" s="178">
        <v>923</v>
      </c>
      <c r="J12" s="186">
        <v>0</v>
      </c>
      <c r="K12" s="185">
        <v>0</v>
      </c>
    </row>
    <row r="13" spans="2:11" ht="18" customHeight="1">
      <c r="B13" s="339" t="s">
        <v>341</v>
      </c>
      <c r="C13" s="340"/>
      <c r="D13" s="777" t="s">
        <v>329</v>
      </c>
      <c r="E13" s="778"/>
      <c r="F13" s="176"/>
      <c r="G13" s="175">
        <v>0</v>
      </c>
      <c r="H13" s="174">
        <v>1</v>
      </c>
      <c r="I13" s="174">
        <v>52</v>
      </c>
      <c r="J13" s="173">
        <v>0</v>
      </c>
      <c r="K13" s="172">
        <v>0</v>
      </c>
    </row>
    <row r="14" spans="2:11" ht="18" customHeight="1"/>
    <row r="15" spans="2:11" ht="18" customHeight="1">
      <c r="K15" s="334" t="s">
        <v>557</v>
      </c>
    </row>
    <row r="16" spans="2:11" ht="18" customHeight="1">
      <c r="B16" s="341" t="s">
        <v>340</v>
      </c>
      <c r="C16" s="342"/>
      <c r="D16" s="779" t="s">
        <v>339</v>
      </c>
      <c r="E16" s="779"/>
      <c r="F16" s="184"/>
      <c r="G16" s="183">
        <v>484</v>
      </c>
      <c r="H16" s="182">
        <v>1365</v>
      </c>
      <c r="I16" s="182">
        <v>37280</v>
      </c>
      <c r="J16" s="182">
        <v>1265</v>
      </c>
      <c r="K16" s="181">
        <v>34300</v>
      </c>
    </row>
    <row r="17" spans="2:13" ht="18" customHeight="1">
      <c r="B17" s="338" t="s">
        <v>338</v>
      </c>
      <c r="C17" s="192"/>
      <c r="D17" s="780" t="s">
        <v>337</v>
      </c>
      <c r="E17" s="780"/>
      <c r="F17" s="180"/>
      <c r="G17" s="179">
        <v>65</v>
      </c>
      <c r="H17" s="178">
        <v>79</v>
      </c>
      <c r="I17" s="178">
        <v>8791</v>
      </c>
      <c r="J17" s="178">
        <v>57</v>
      </c>
      <c r="K17" s="177">
        <v>7357</v>
      </c>
    </row>
    <row r="18" spans="2:13" ht="18" customHeight="1">
      <c r="B18" s="338" t="s">
        <v>336</v>
      </c>
      <c r="C18" s="192"/>
      <c r="D18" s="780" t="s">
        <v>335</v>
      </c>
      <c r="E18" s="780"/>
      <c r="F18" s="188"/>
      <c r="G18" s="179">
        <v>1979</v>
      </c>
      <c r="H18" s="178">
        <v>927</v>
      </c>
      <c r="I18" s="178">
        <v>80134</v>
      </c>
      <c r="J18" s="178">
        <v>684</v>
      </c>
      <c r="K18" s="177">
        <v>64549</v>
      </c>
    </row>
    <row r="19" spans="2:13" ht="18" customHeight="1">
      <c r="B19" s="338" t="s">
        <v>334</v>
      </c>
      <c r="C19" s="192"/>
      <c r="D19" s="782" t="s">
        <v>333</v>
      </c>
      <c r="E19" s="780"/>
      <c r="F19" s="180"/>
      <c r="G19" s="179">
        <v>4</v>
      </c>
      <c r="H19" s="178">
        <v>8</v>
      </c>
      <c r="I19" s="178">
        <v>301</v>
      </c>
      <c r="J19" s="178">
        <v>0</v>
      </c>
      <c r="K19" s="177">
        <v>0</v>
      </c>
    </row>
    <row r="20" spans="2:13" ht="18" customHeight="1">
      <c r="B20" s="338" t="s">
        <v>332</v>
      </c>
      <c r="C20" s="192"/>
      <c r="D20" s="783" t="s">
        <v>331</v>
      </c>
      <c r="E20" s="784"/>
      <c r="F20" s="187"/>
      <c r="G20" s="179">
        <v>6</v>
      </c>
      <c r="H20" s="178">
        <v>6</v>
      </c>
      <c r="I20" s="178">
        <v>552</v>
      </c>
      <c r="J20" s="178">
        <v>0</v>
      </c>
      <c r="K20" s="177">
        <v>0</v>
      </c>
    </row>
    <row r="21" spans="2:13" ht="18" customHeight="1">
      <c r="B21" s="339" t="s">
        <v>330</v>
      </c>
      <c r="C21" s="340"/>
      <c r="D21" s="777" t="s">
        <v>329</v>
      </c>
      <c r="E21" s="778"/>
      <c r="F21" s="176"/>
      <c r="G21" s="175">
        <v>2</v>
      </c>
      <c r="H21" s="174">
        <v>8</v>
      </c>
      <c r="I21" s="174">
        <v>275</v>
      </c>
      <c r="J21" s="173">
        <v>0</v>
      </c>
      <c r="K21" s="172">
        <v>0</v>
      </c>
    </row>
    <row r="22" spans="2:13" ht="18" customHeight="1">
      <c r="M22" s="343"/>
    </row>
    <row r="23" spans="2:13" ht="18" customHeight="1">
      <c r="K23" s="334" t="s">
        <v>558</v>
      </c>
    </row>
    <row r="24" spans="2:13" ht="18" customHeight="1">
      <c r="B24" s="344" t="s">
        <v>340</v>
      </c>
      <c r="C24" s="195"/>
      <c r="D24" s="779" t="s">
        <v>339</v>
      </c>
      <c r="E24" s="779"/>
      <c r="F24" s="184"/>
      <c r="G24" s="183">
        <v>450</v>
      </c>
      <c r="H24" s="182">
        <v>1145</v>
      </c>
      <c r="I24" s="182">
        <v>41001</v>
      </c>
      <c r="J24" s="182">
        <v>1143</v>
      </c>
      <c r="K24" s="181">
        <v>40996</v>
      </c>
    </row>
    <row r="25" spans="2:13" ht="18" customHeight="1">
      <c r="B25" s="338" t="s">
        <v>338</v>
      </c>
      <c r="C25" s="192"/>
      <c r="D25" s="780" t="s">
        <v>337</v>
      </c>
      <c r="E25" s="780"/>
      <c r="F25" s="180"/>
      <c r="G25" s="179">
        <v>65</v>
      </c>
      <c r="H25" s="178">
        <v>96</v>
      </c>
      <c r="I25" s="178">
        <v>8309</v>
      </c>
      <c r="J25" s="178">
        <v>55</v>
      </c>
      <c r="K25" s="177">
        <v>6009</v>
      </c>
    </row>
    <row r="26" spans="2:13" ht="18" customHeight="1">
      <c r="B26" s="338" t="s">
        <v>336</v>
      </c>
      <c r="C26" s="192"/>
      <c r="D26" s="780" t="s">
        <v>335</v>
      </c>
      <c r="E26" s="780"/>
      <c r="F26" s="180"/>
      <c r="G26" s="179">
        <v>2043</v>
      </c>
      <c r="H26" s="178">
        <v>813</v>
      </c>
      <c r="I26" s="178">
        <v>67481</v>
      </c>
      <c r="J26" s="178">
        <v>613</v>
      </c>
      <c r="K26" s="177">
        <v>55795</v>
      </c>
    </row>
    <row r="27" spans="2:13" ht="18" customHeight="1">
      <c r="B27" s="338" t="s">
        <v>334</v>
      </c>
      <c r="C27" s="192"/>
      <c r="D27" s="782" t="s">
        <v>333</v>
      </c>
      <c r="E27" s="780"/>
      <c r="F27" s="180"/>
      <c r="G27" s="179">
        <v>3</v>
      </c>
      <c r="H27" s="178">
        <v>3</v>
      </c>
      <c r="I27" s="178">
        <v>175</v>
      </c>
      <c r="J27" s="178">
        <v>0</v>
      </c>
      <c r="K27" s="177">
        <v>0</v>
      </c>
    </row>
    <row r="28" spans="2:13" ht="18" customHeight="1">
      <c r="B28" s="338" t="s">
        <v>332</v>
      </c>
      <c r="C28" s="192"/>
      <c r="D28" s="783" t="s">
        <v>331</v>
      </c>
      <c r="E28" s="784"/>
      <c r="F28" s="180"/>
      <c r="G28" s="179">
        <v>19</v>
      </c>
      <c r="H28" s="178">
        <v>5</v>
      </c>
      <c r="I28" s="178">
        <v>168</v>
      </c>
      <c r="J28" s="178">
        <v>0</v>
      </c>
      <c r="K28" s="177">
        <v>0</v>
      </c>
    </row>
    <row r="29" spans="2:13" ht="18" customHeight="1">
      <c r="B29" s="339" t="s">
        <v>330</v>
      </c>
      <c r="C29" s="340"/>
      <c r="D29" s="777" t="s">
        <v>329</v>
      </c>
      <c r="E29" s="778"/>
      <c r="F29" s="176"/>
      <c r="G29" s="175">
        <v>4</v>
      </c>
      <c r="H29" s="174">
        <v>17</v>
      </c>
      <c r="I29" s="174">
        <v>510</v>
      </c>
      <c r="J29" s="173">
        <v>0</v>
      </c>
      <c r="K29" s="172">
        <v>0</v>
      </c>
    </row>
    <row r="30" spans="2:13" ht="18" customHeight="1">
      <c r="G30" s="189"/>
      <c r="M30" s="343"/>
    </row>
    <row r="31" spans="2:13" ht="18" customHeight="1">
      <c r="K31" s="334" t="s">
        <v>559</v>
      </c>
    </row>
    <row r="32" spans="2:13" ht="18" customHeight="1">
      <c r="B32" s="344" t="s">
        <v>340</v>
      </c>
      <c r="C32" s="195"/>
      <c r="D32" s="779" t="s">
        <v>339</v>
      </c>
      <c r="E32" s="779"/>
      <c r="F32" s="184"/>
      <c r="G32" s="183">
        <v>450</v>
      </c>
      <c r="H32" s="182">
        <v>1055</v>
      </c>
      <c r="I32" s="182">
        <v>39660</v>
      </c>
      <c r="J32" s="182">
        <v>1055</v>
      </c>
      <c r="K32" s="181">
        <v>39660</v>
      </c>
    </row>
    <row r="33" spans="2:13" ht="18" customHeight="1">
      <c r="B33" s="338" t="s">
        <v>338</v>
      </c>
      <c r="C33" s="192"/>
      <c r="D33" s="780" t="s">
        <v>337</v>
      </c>
      <c r="E33" s="780"/>
      <c r="F33" s="180"/>
      <c r="G33" s="179">
        <v>66</v>
      </c>
      <c r="H33" s="178">
        <v>88</v>
      </c>
      <c r="I33" s="178">
        <v>8744</v>
      </c>
      <c r="J33" s="178">
        <v>62</v>
      </c>
      <c r="K33" s="177">
        <v>7509</v>
      </c>
    </row>
    <row r="34" spans="2:13" ht="18" customHeight="1">
      <c r="B34" s="338" t="s">
        <v>336</v>
      </c>
      <c r="C34" s="345"/>
      <c r="D34" s="781" t="s">
        <v>335</v>
      </c>
      <c r="E34" s="781"/>
      <c r="F34" s="188"/>
      <c r="G34" s="179">
        <v>2353</v>
      </c>
      <c r="H34" s="178">
        <v>785</v>
      </c>
      <c r="I34" s="178">
        <v>67433</v>
      </c>
      <c r="J34" s="178">
        <v>685</v>
      </c>
      <c r="K34" s="177">
        <v>64547</v>
      </c>
    </row>
    <row r="35" spans="2:13" ht="18" customHeight="1">
      <c r="B35" s="338" t="s">
        <v>334</v>
      </c>
      <c r="C35" s="192"/>
      <c r="D35" s="782" t="s">
        <v>333</v>
      </c>
      <c r="E35" s="780"/>
      <c r="F35" s="180"/>
      <c r="G35" s="179">
        <v>3</v>
      </c>
      <c r="H35" s="178">
        <v>4</v>
      </c>
      <c r="I35" s="178">
        <v>202</v>
      </c>
      <c r="J35" s="186">
        <v>0</v>
      </c>
      <c r="K35" s="185">
        <v>0</v>
      </c>
    </row>
    <row r="36" spans="2:13" ht="18" customHeight="1">
      <c r="B36" s="338" t="s">
        <v>332</v>
      </c>
      <c r="C36" s="337"/>
      <c r="D36" s="783" t="s">
        <v>331</v>
      </c>
      <c r="E36" s="784"/>
      <c r="F36" s="187"/>
      <c r="G36" s="179">
        <v>18</v>
      </c>
      <c r="H36" s="178">
        <v>1</v>
      </c>
      <c r="I36" s="178">
        <v>50</v>
      </c>
      <c r="J36" s="186">
        <v>1</v>
      </c>
      <c r="K36" s="185">
        <v>50</v>
      </c>
    </row>
    <row r="37" spans="2:13" ht="18" customHeight="1">
      <c r="B37" s="339" t="s">
        <v>330</v>
      </c>
      <c r="C37" s="340"/>
      <c r="D37" s="777" t="s">
        <v>329</v>
      </c>
      <c r="E37" s="778"/>
      <c r="F37" s="176"/>
      <c r="G37" s="175">
        <v>4</v>
      </c>
      <c r="H37" s="174">
        <v>18</v>
      </c>
      <c r="I37" s="174">
        <v>555</v>
      </c>
      <c r="J37" s="173">
        <v>18</v>
      </c>
      <c r="K37" s="172">
        <v>555</v>
      </c>
    </row>
    <row r="38" spans="2:13" ht="18" customHeight="1">
      <c r="M38" s="343"/>
    </row>
    <row r="39" spans="2:13" ht="18" customHeight="1">
      <c r="K39" s="334" t="s">
        <v>560</v>
      </c>
    </row>
    <row r="40" spans="2:13" ht="18" customHeight="1">
      <c r="B40" s="344" t="s">
        <v>340</v>
      </c>
      <c r="C40" s="195"/>
      <c r="D40" s="779" t="s">
        <v>339</v>
      </c>
      <c r="E40" s="779"/>
      <c r="F40" s="184"/>
      <c r="G40" s="183">
        <v>310</v>
      </c>
      <c r="H40" s="182">
        <v>1151</v>
      </c>
      <c r="I40" s="182">
        <v>31498</v>
      </c>
      <c r="J40" s="182">
        <v>1128</v>
      </c>
      <c r="K40" s="181">
        <v>31341</v>
      </c>
    </row>
    <row r="41" spans="2:13" ht="18" customHeight="1">
      <c r="B41" s="338" t="s">
        <v>338</v>
      </c>
      <c r="C41" s="192"/>
      <c r="D41" s="780" t="s">
        <v>337</v>
      </c>
      <c r="E41" s="780"/>
      <c r="F41" s="180"/>
      <c r="G41" s="179">
        <v>80</v>
      </c>
      <c r="H41" s="178">
        <v>89</v>
      </c>
      <c r="I41" s="178">
        <v>8831</v>
      </c>
      <c r="J41" s="178">
        <v>63</v>
      </c>
      <c r="K41" s="177">
        <v>7659</v>
      </c>
    </row>
    <row r="42" spans="2:13" ht="18" customHeight="1">
      <c r="B42" s="338" t="s">
        <v>336</v>
      </c>
      <c r="C42" s="192"/>
      <c r="D42" s="781" t="s">
        <v>335</v>
      </c>
      <c r="E42" s="781"/>
      <c r="F42" s="180"/>
      <c r="G42" s="179">
        <v>2362</v>
      </c>
      <c r="H42" s="178">
        <v>623</v>
      </c>
      <c r="I42" s="178">
        <v>59810</v>
      </c>
      <c r="J42" s="178">
        <v>522</v>
      </c>
      <c r="K42" s="177">
        <v>56787</v>
      </c>
    </row>
    <row r="43" spans="2:13" ht="18" customHeight="1">
      <c r="B43" s="338" t="s">
        <v>334</v>
      </c>
      <c r="C43" s="192"/>
      <c r="D43" s="782" t="s">
        <v>333</v>
      </c>
      <c r="E43" s="780"/>
      <c r="F43" s="180"/>
      <c r="G43" s="179">
        <v>0</v>
      </c>
      <c r="H43" s="178">
        <v>3</v>
      </c>
      <c r="I43" s="178">
        <v>179</v>
      </c>
      <c r="J43" s="178">
        <v>0</v>
      </c>
      <c r="K43" s="177">
        <v>0</v>
      </c>
    </row>
    <row r="44" spans="2:13" ht="18" customHeight="1">
      <c r="B44" s="338" t="s">
        <v>332</v>
      </c>
      <c r="C44" s="192"/>
      <c r="D44" s="783" t="s">
        <v>331</v>
      </c>
      <c r="E44" s="784"/>
      <c r="F44" s="180"/>
      <c r="G44" s="179">
        <v>0</v>
      </c>
      <c r="H44" s="178">
        <v>0</v>
      </c>
      <c r="I44" s="178">
        <v>0</v>
      </c>
      <c r="J44" s="178">
        <v>0</v>
      </c>
      <c r="K44" s="177">
        <v>0</v>
      </c>
    </row>
    <row r="45" spans="2:13" ht="18" customHeight="1">
      <c r="B45" s="339" t="s">
        <v>330</v>
      </c>
      <c r="C45" s="340"/>
      <c r="D45" s="777" t="s">
        <v>329</v>
      </c>
      <c r="E45" s="778"/>
      <c r="F45" s="176"/>
      <c r="G45" s="175">
        <v>4</v>
      </c>
      <c r="H45" s="174">
        <v>22</v>
      </c>
      <c r="I45" s="174">
        <v>655</v>
      </c>
      <c r="J45" s="173">
        <v>22</v>
      </c>
      <c r="K45" s="172">
        <v>655</v>
      </c>
    </row>
    <row r="46" spans="2:13" ht="18" customHeight="1">
      <c r="K46" s="334" t="s">
        <v>240</v>
      </c>
    </row>
  </sheetData>
  <mergeCells count="40">
    <mergeCell ref="I4:I6"/>
    <mergeCell ref="J4:K4"/>
    <mergeCell ref="J5:J6"/>
    <mergeCell ref="K5:K6"/>
    <mergeCell ref="B6:D7"/>
    <mergeCell ref="E6:F7"/>
    <mergeCell ref="D13:E13"/>
    <mergeCell ref="B4:D5"/>
    <mergeCell ref="E4:F5"/>
    <mergeCell ref="G4:G6"/>
    <mergeCell ref="H4:H6"/>
    <mergeCell ref="D8:E8"/>
    <mergeCell ref="D9:E9"/>
    <mergeCell ref="D10:E10"/>
    <mergeCell ref="D11:E11"/>
    <mergeCell ref="D12:E12"/>
    <mergeCell ref="D29:E29"/>
    <mergeCell ref="D16:E16"/>
    <mergeCell ref="D17:E17"/>
    <mergeCell ref="D18:E18"/>
    <mergeCell ref="D19:E19"/>
    <mergeCell ref="D20:E20"/>
    <mergeCell ref="D21:E21"/>
    <mergeCell ref="D24:E24"/>
    <mergeCell ref="D25:E25"/>
    <mergeCell ref="D26:E26"/>
    <mergeCell ref="D27:E27"/>
    <mergeCell ref="D28:E28"/>
    <mergeCell ref="D45:E45"/>
    <mergeCell ref="D32:E32"/>
    <mergeCell ref="D33:E33"/>
    <mergeCell ref="D34:E34"/>
    <mergeCell ref="D35:E35"/>
    <mergeCell ref="D36:E36"/>
    <mergeCell ref="D37:E37"/>
    <mergeCell ref="D40:E40"/>
    <mergeCell ref="D41:E41"/>
    <mergeCell ref="D42:E42"/>
    <mergeCell ref="D43:E43"/>
    <mergeCell ref="D44:E44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firstPageNumber="77" orientation="portrait" useFirstPageNumber="1" r:id="rId1"/>
  <headerFooter alignWithMargins="0">
    <oddHeader>&amp;R&amp;10産   業</oddHeader>
    <oddFooter>&amp;C－&amp;P－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>
      <selection activeCell="L23" sqref="L23"/>
    </sheetView>
  </sheetViews>
  <sheetFormatPr defaultRowHeight="14.25"/>
  <cols>
    <col min="1" max="1" width="3.375" style="200" customWidth="1"/>
    <col min="2" max="3" width="1.5" style="200" customWidth="1"/>
    <col min="4" max="4" width="1.875" style="200" customWidth="1"/>
    <col min="5" max="5" width="7.25" style="200" customWidth="1"/>
    <col min="6" max="6" width="13.375" style="200" customWidth="1"/>
    <col min="7" max="7" width="1.875" style="200" customWidth="1"/>
    <col min="8" max="12" width="10.625" style="200" customWidth="1"/>
    <col min="13" max="16384" width="9" style="200"/>
  </cols>
  <sheetData>
    <row r="1" spans="1:12" ht="18" customHeight="1">
      <c r="A1" s="295"/>
    </row>
    <row r="2" spans="1:12" ht="15.75" customHeight="1">
      <c r="C2" s="295"/>
    </row>
    <row r="3" spans="1:12" ht="17.25" customHeight="1">
      <c r="B3" s="347" t="s">
        <v>561</v>
      </c>
      <c r="D3" s="295"/>
      <c r="L3" s="348" t="s">
        <v>562</v>
      </c>
    </row>
    <row r="4" spans="1:12" ht="17.25" customHeight="1">
      <c r="A4" s="829"/>
      <c r="B4" s="830"/>
      <c r="C4" s="830"/>
      <c r="D4" s="830"/>
      <c r="E4" s="830"/>
      <c r="F4" s="789" t="s">
        <v>355</v>
      </c>
      <c r="G4" s="790"/>
      <c r="H4" s="833" t="s">
        <v>354</v>
      </c>
      <c r="I4" s="833" t="s">
        <v>351</v>
      </c>
      <c r="J4" s="833" t="s">
        <v>353</v>
      </c>
      <c r="K4" s="795" t="s">
        <v>352</v>
      </c>
      <c r="L4" s="796"/>
    </row>
    <row r="5" spans="1:12" ht="9.75" customHeight="1">
      <c r="A5" s="831"/>
      <c r="B5" s="832"/>
      <c r="C5" s="832"/>
      <c r="D5" s="832"/>
      <c r="E5" s="832"/>
      <c r="F5" s="801"/>
      <c r="G5" s="792"/>
      <c r="H5" s="794"/>
      <c r="I5" s="794"/>
      <c r="J5" s="794"/>
      <c r="K5" s="775" t="s">
        <v>351</v>
      </c>
      <c r="L5" s="798" t="s">
        <v>350</v>
      </c>
    </row>
    <row r="6" spans="1:12" ht="9.75" customHeight="1">
      <c r="A6" s="824" t="s">
        <v>366</v>
      </c>
      <c r="B6" s="825"/>
      <c r="C6" s="825"/>
      <c r="D6" s="825"/>
      <c r="E6" s="825"/>
      <c r="F6" s="804"/>
      <c r="G6" s="804"/>
      <c r="H6" s="794"/>
      <c r="I6" s="794"/>
      <c r="J6" s="794"/>
      <c r="K6" s="797"/>
      <c r="L6" s="799"/>
    </row>
    <row r="7" spans="1:12" ht="17.25" customHeight="1">
      <c r="A7" s="826"/>
      <c r="B7" s="827"/>
      <c r="C7" s="827"/>
      <c r="D7" s="827"/>
      <c r="E7" s="825"/>
      <c r="F7" s="804"/>
      <c r="G7" s="828"/>
      <c r="H7" s="349" t="s">
        <v>348</v>
      </c>
      <c r="I7" s="349" t="s">
        <v>347</v>
      </c>
      <c r="J7" s="349" t="s">
        <v>260</v>
      </c>
      <c r="K7" s="349" t="s">
        <v>347</v>
      </c>
      <c r="L7" s="350" t="s">
        <v>260</v>
      </c>
    </row>
    <row r="8" spans="1:12" ht="21" customHeight="1">
      <c r="A8" s="812" t="s">
        <v>365</v>
      </c>
      <c r="B8" s="814" t="s">
        <v>346</v>
      </c>
      <c r="C8" s="815"/>
      <c r="D8" s="195"/>
      <c r="E8" s="816" t="s">
        <v>364</v>
      </c>
      <c r="F8" s="816"/>
      <c r="G8" s="184"/>
      <c r="H8" s="179">
        <v>23</v>
      </c>
      <c r="I8" s="178">
        <v>25</v>
      </c>
      <c r="J8" s="178">
        <v>4500</v>
      </c>
      <c r="K8" s="178">
        <v>0</v>
      </c>
      <c r="L8" s="177">
        <v>0</v>
      </c>
    </row>
    <row r="9" spans="1:12" ht="21" customHeight="1">
      <c r="A9" s="822"/>
      <c r="B9" s="817" t="s">
        <v>345</v>
      </c>
      <c r="C9" s="818"/>
      <c r="D9" s="192"/>
      <c r="E9" s="780"/>
      <c r="F9" s="780"/>
      <c r="G9" s="180"/>
      <c r="H9" s="179"/>
      <c r="I9" s="197"/>
      <c r="J9" s="178"/>
      <c r="K9" s="197"/>
      <c r="L9" s="177"/>
    </row>
    <row r="10" spans="1:12" ht="18.600000000000001" customHeight="1">
      <c r="A10" s="823"/>
      <c r="B10" s="820" t="s">
        <v>361</v>
      </c>
      <c r="C10" s="818"/>
      <c r="D10" s="192"/>
      <c r="E10" s="252"/>
      <c r="F10" s="252"/>
      <c r="G10" s="180"/>
      <c r="H10" s="196"/>
      <c r="I10" s="178"/>
      <c r="J10" s="178"/>
      <c r="K10" s="178"/>
      <c r="L10" s="177"/>
    </row>
    <row r="11" spans="1:12" ht="23.45" customHeight="1">
      <c r="A11" s="808" t="s">
        <v>363</v>
      </c>
      <c r="B11" s="191"/>
      <c r="C11" s="810" t="s">
        <v>362</v>
      </c>
      <c r="D11" s="810"/>
      <c r="E11" s="810"/>
      <c r="F11" s="810"/>
      <c r="G11" s="180"/>
      <c r="H11" s="179">
        <v>105</v>
      </c>
      <c r="I11" s="178">
        <v>147003</v>
      </c>
      <c r="J11" s="178">
        <v>152043</v>
      </c>
      <c r="K11" s="178">
        <v>1900</v>
      </c>
      <c r="L11" s="177">
        <v>15000</v>
      </c>
    </row>
    <row r="12" spans="1:12" ht="19.899999999999999" customHeight="1">
      <c r="A12" s="821"/>
      <c r="B12" s="190"/>
      <c r="C12" s="253"/>
      <c r="D12" s="253"/>
      <c r="E12" s="253"/>
      <c r="F12" s="253"/>
      <c r="G12" s="176"/>
      <c r="H12" s="175"/>
      <c r="I12" s="174"/>
      <c r="J12" s="174"/>
      <c r="K12" s="174"/>
      <c r="L12" s="346"/>
    </row>
    <row r="13" spans="1:12" ht="21" customHeight="1">
      <c r="B13" s="351"/>
      <c r="C13" s="351"/>
      <c r="D13" s="351"/>
      <c r="E13" s="351"/>
      <c r="F13" s="351"/>
      <c r="G13" s="351"/>
      <c r="H13" s="351"/>
      <c r="I13" s="351"/>
      <c r="J13" s="351"/>
      <c r="K13" s="351"/>
      <c r="L13" s="348" t="s">
        <v>557</v>
      </c>
    </row>
    <row r="14" spans="1:12" ht="21" customHeight="1">
      <c r="A14" s="812" t="s">
        <v>360</v>
      </c>
      <c r="B14" s="814" t="s">
        <v>340</v>
      </c>
      <c r="C14" s="815"/>
      <c r="D14" s="195"/>
      <c r="E14" s="816" t="s">
        <v>359</v>
      </c>
      <c r="F14" s="816"/>
      <c r="G14" s="184"/>
      <c r="H14" s="194">
        <v>23</v>
      </c>
      <c r="I14" s="182">
        <v>15</v>
      </c>
      <c r="J14" s="182">
        <v>4900</v>
      </c>
      <c r="K14" s="182">
        <v>0</v>
      </c>
      <c r="L14" s="181">
        <v>0</v>
      </c>
    </row>
    <row r="15" spans="1:12" ht="21" customHeight="1">
      <c r="A15" s="813"/>
      <c r="B15" s="817" t="s">
        <v>338</v>
      </c>
      <c r="C15" s="818"/>
      <c r="D15" s="192"/>
      <c r="E15" s="780"/>
      <c r="F15" s="780"/>
      <c r="G15" s="180"/>
      <c r="H15" s="193"/>
      <c r="I15" s="178"/>
      <c r="J15" s="178"/>
      <c r="K15" s="186"/>
      <c r="L15" s="185"/>
    </row>
    <row r="16" spans="1:12" ht="21" customHeight="1">
      <c r="A16" s="813"/>
      <c r="B16" s="817" t="s">
        <v>336</v>
      </c>
      <c r="C16" s="818"/>
      <c r="D16" s="192"/>
      <c r="E16" s="780"/>
      <c r="F16" s="780"/>
      <c r="G16" s="180"/>
      <c r="H16" s="179"/>
      <c r="I16" s="178"/>
      <c r="J16" s="178"/>
      <c r="K16" s="178"/>
      <c r="L16" s="177"/>
    </row>
    <row r="17" spans="1:13" ht="21" customHeight="1">
      <c r="A17" s="808" t="s">
        <v>358</v>
      </c>
      <c r="B17" s="191"/>
      <c r="C17" s="810" t="s">
        <v>357</v>
      </c>
      <c r="D17" s="810"/>
      <c r="E17" s="810"/>
      <c r="F17" s="810"/>
      <c r="G17" s="180"/>
      <c r="H17" s="179">
        <v>94</v>
      </c>
      <c r="I17" s="178">
        <v>118</v>
      </c>
      <c r="J17" s="178">
        <v>155642</v>
      </c>
      <c r="K17" s="178">
        <v>0</v>
      </c>
      <c r="L17" s="177">
        <v>0</v>
      </c>
    </row>
    <row r="18" spans="1:13" ht="21" customHeight="1">
      <c r="A18" s="809"/>
      <c r="B18" s="190"/>
      <c r="C18" s="811"/>
      <c r="D18" s="811"/>
      <c r="E18" s="811"/>
      <c r="F18" s="811"/>
      <c r="G18" s="176"/>
      <c r="H18" s="175"/>
      <c r="I18" s="174"/>
      <c r="J18" s="174"/>
      <c r="K18" s="174"/>
      <c r="L18" s="346"/>
    </row>
    <row r="19" spans="1:13" ht="16.5" customHeight="1">
      <c r="B19" s="351"/>
      <c r="C19" s="352"/>
      <c r="D19" s="353"/>
      <c r="E19" s="354"/>
      <c r="F19" s="354"/>
      <c r="G19" s="353"/>
      <c r="H19" s="189"/>
      <c r="I19" s="189"/>
      <c r="J19" s="189"/>
      <c r="K19" s="189"/>
    </row>
    <row r="20" spans="1:13" ht="21" customHeight="1">
      <c r="B20" s="351"/>
      <c r="C20" s="351"/>
      <c r="D20" s="351"/>
      <c r="E20" s="351"/>
      <c r="F20" s="351"/>
      <c r="G20" s="351"/>
      <c r="H20" s="355"/>
      <c r="I20" s="355"/>
      <c r="J20" s="355"/>
      <c r="K20" s="355"/>
      <c r="L20" s="356" t="s">
        <v>558</v>
      </c>
    </row>
    <row r="21" spans="1:13" ht="21" customHeight="1">
      <c r="A21" s="812" t="s">
        <v>360</v>
      </c>
      <c r="B21" s="814" t="s">
        <v>340</v>
      </c>
      <c r="C21" s="815"/>
      <c r="D21" s="195"/>
      <c r="E21" s="816" t="s">
        <v>359</v>
      </c>
      <c r="F21" s="816"/>
      <c r="G21" s="184"/>
      <c r="H21" s="202">
        <v>23</v>
      </c>
      <c r="I21" s="201">
        <v>15</v>
      </c>
      <c r="J21" s="201">
        <v>4900</v>
      </c>
      <c r="K21" s="201">
        <v>0</v>
      </c>
      <c r="L21" s="357">
        <v>0</v>
      </c>
    </row>
    <row r="22" spans="1:13" ht="21" customHeight="1">
      <c r="A22" s="813"/>
      <c r="B22" s="817" t="s">
        <v>338</v>
      </c>
      <c r="C22" s="818"/>
      <c r="D22" s="192"/>
      <c r="G22" s="180"/>
      <c r="H22" s="199"/>
      <c r="I22" s="199"/>
      <c r="J22" s="199"/>
      <c r="K22" s="199"/>
      <c r="L22" s="358"/>
      <c r="M22" s="359"/>
    </row>
    <row r="23" spans="1:13" ht="21" customHeight="1">
      <c r="A23" s="819"/>
      <c r="B23" s="817" t="s">
        <v>336</v>
      </c>
      <c r="C23" s="818"/>
      <c r="D23" s="192"/>
      <c r="E23" s="780"/>
      <c r="F23" s="780"/>
      <c r="G23" s="180"/>
      <c r="H23" s="179"/>
      <c r="I23" s="178"/>
      <c r="J23" s="178"/>
      <c r="K23" s="198"/>
      <c r="L23" s="360"/>
    </row>
    <row r="24" spans="1:13" ht="21" customHeight="1">
      <c r="A24" s="808" t="s">
        <v>358</v>
      </c>
      <c r="B24" s="191"/>
      <c r="C24" s="810" t="s">
        <v>357</v>
      </c>
      <c r="D24" s="810"/>
      <c r="E24" s="810"/>
      <c r="F24" s="810"/>
      <c r="G24" s="180"/>
      <c r="H24" s="179">
        <v>104</v>
      </c>
      <c r="I24" s="178">
        <v>138</v>
      </c>
      <c r="J24" s="178">
        <v>206681</v>
      </c>
      <c r="K24" s="186">
        <v>7</v>
      </c>
      <c r="L24" s="185">
        <v>13762</v>
      </c>
    </row>
    <row r="25" spans="1:13" ht="21" customHeight="1">
      <c r="A25" s="809"/>
      <c r="B25" s="190"/>
      <c r="C25" s="811"/>
      <c r="D25" s="811"/>
      <c r="E25" s="811"/>
      <c r="F25" s="811"/>
      <c r="G25" s="176"/>
      <c r="H25" s="175"/>
      <c r="I25" s="174"/>
      <c r="J25" s="174"/>
      <c r="K25" s="174"/>
      <c r="L25" s="346"/>
    </row>
    <row r="26" spans="1:13" ht="15.75" customHeight="1">
      <c r="B26" s="351"/>
      <c r="C26" s="352"/>
      <c r="D26" s="353"/>
      <c r="E26" s="354"/>
      <c r="F26" s="354"/>
      <c r="G26" s="353"/>
      <c r="H26" s="189"/>
      <c r="I26" s="189"/>
      <c r="J26" s="189"/>
      <c r="K26" s="189"/>
    </row>
    <row r="27" spans="1:13" ht="21" customHeight="1">
      <c r="B27" s="351"/>
      <c r="C27" s="351"/>
      <c r="D27" s="351"/>
      <c r="E27" s="355"/>
      <c r="F27" s="355"/>
      <c r="G27" s="355"/>
      <c r="H27" s="355"/>
      <c r="I27" s="355"/>
      <c r="J27" s="355"/>
      <c r="K27" s="355"/>
      <c r="L27" s="356" t="s">
        <v>559</v>
      </c>
    </row>
    <row r="28" spans="1:13" ht="21" customHeight="1">
      <c r="A28" s="812" t="s">
        <v>360</v>
      </c>
      <c r="B28" s="814" t="s">
        <v>340</v>
      </c>
      <c r="C28" s="815"/>
      <c r="D28" s="195"/>
      <c r="E28" s="780" t="s">
        <v>359</v>
      </c>
      <c r="F28" s="780"/>
      <c r="G28" s="187"/>
      <c r="H28" s="179">
        <v>23</v>
      </c>
      <c r="I28" s="178">
        <v>15</v>
      </c>
      <c r="J28" s="178">
        <v>4900</v>
      </c>
      <c r="K28" s="178">
        <v>0</v>
      </c>
      <c r="L28" s="177">
        <v>0</v>
      </c>
    </row>
    <row r="29" spans="1:13" ht="21" customHeight="1">
      <c r="A29" s="813"/>
      <c r="B29" s="817" t="s">
        <v>338</v>
      </c>
      <c r="C29" s="818"/>
      <c r="D29" s="192"/>
      <c r="E29" s="780"/>
      <c r="F29" s="780"/>
      <c r="G29" s="180"/>
      <c r="H29" s="179"/>
      <c r="I29" s="197"/>
      <c r="J29" s="178"/>
      <c r="K29" s="197"/>
      <c r="L29" s="177"/>
    </row>
    <row r="30" spans="1:13" ht="21" customHeight="1">
      <c r="A30" s="819"/>
      <c r="B30" s="820" t="s">
        <v>361</v>
      </c>
      <c r="C30" s="818"/>
      <c r="D30" s="192"/>
      <c r="E30" s="780"/>
      <c r="F30" s="780"/>
      <c r="G30" s="180"/>
      <c r="H30" s="196"/>
      <c r="I30" s="178"/>
      <c r="J30" s="178"/>
      <c r="K30" s="178"/>
      <c r="L30" s="177"/>
    </row>
    <row r="31" spans="1:13" ht="21" customHeight="1">
      <c r="A31" s="808" t="s">
        <v>358</v>
      </c>
      <c r="B31" s="191"/>
      <c r="C31" s="810" t="s">
        <v>357</v>
      </c>
      <c r="D31" s="810"/>
      <c r="E31" s="810"/>
      <c r="F31" s="810"/>
      <c r="G31" s="180"/>
      <c r="H31" s="179">
        <v>111</v>
      </c>
      <c r="I31" s="178">
        <v>137</v>
      </c>
      <c r="J31" s="178">
        <v>204662</v>
      </c>
      <c r="K31" s="178">
        <v>10</v>
      </c>
      <c r="L31" s="177">
        <v>13780</v>
      </c>
    </row>
    <row r="32" spans="1:13" ht="21" customHeight="1">
      <c r="A32" s="809"/>
      <c r="B32" s="190"/>
      <c r="C32" s="811"/>
      <c r="D32" s="811"/>
      <c r="E32" s="811"/>
      <c r="F32" s="811"/>
      <c r="G32" s="176"/>
      <c r="H32" s="175"/>
      <c r="I32" s="174"/>
      <c r="J32" s="174"/>
      <c r="K32" s="174"/>
      <c r="L32" s="346"/>
    </row>
    <row r="33" spans="1:12" ht="15.75" customHeight="1">
      <c r="B33" s="351"/>
      <c r="C33" s="352"/>
      <c r="D33" s="353"/>
      <c r="E33" s="354"/>
      <c r="F33" s="354"/>
      <c r="G33" s="353"/>
      <c r="H33" s="189"/>
      <c r="I33" s="189"/>
      <c r="J33" s="189"/>
      <c r="K33" s="189"/>
    </row>
    <row r="34" spans="1:12" ht="21" customHeight="1"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48" t="s">
        <v>560</v>
      </c>
    </row>
    <row r="35" spans="1:12" ht="21" customHeight="1">
      <c r="A35" s="812" t="s">
        <v>360</v>
      </c>
      <c r="B35" s="814" t="s">
        <v>340</v>
      </c>
      <c r="C35" s="815"/>
      <c r="D35" s="195"/>
      <c r="E35" s="816" t="s">
        <v>359</v>
      </c>
      <c r="F35" s="816"/>
      <c r="G35" s="184"/>
      <c r="H35" s="194">
        <v>23</v>
      </c>
      <c r="I35" s="182">
        <v>15</v>
      </c>
      <c r="J35" s="182">
        <v>5100</v>
      </c>
      <c r="K35" s="182">
        <v>0</v>
      </c>
      <c r="L35" s="181">
        <v>0</v>
      </c>
    </row>
    <row r="36" spans="1:12" ht="21" customHeight="1">
      <c r="A36" s="813"/>
      <c r="B36" s="817" t="s">
        <v>338</v>
      </c>
      <c r="C36" s="818"/>
      <c r="D36" s="192"/>
      <c r="E36" s="780"/>
      <c r="F36" s="780"/>
      <c r="G36" s="180"/>
      <c r="H36" s="193"/>
      <c r="I36" s="178"/>
      <c r="J36" s="178"/>
      <c r="K36" s="186"/>
      <c r="L36" s="185"/>
    </row>
    <row r="37" spans="1:12" ht="21" customHeight="1">
      <c r="A37" s="813"/>
      <c r="B37" s="817" t="s">
        <v>336</v>
      </c>
      <c r="C37" s="818"/>
      <c r="D37" s="192"/>
      <c r="E37" s="780"/>
      <c r="F37" s="780"/>
      <c r="G37" s="180"/>
      <c r="H37" s="179"/>
      <c r="I37" s="178"/>
      <c r="J37" s="178"/>
      <c r="K37" s="178"/>
      <c r="L37" s="177"/>
    </row>
    <row r="38" spans="1:12" ht="21" customHeight="1">
      <c r="A38" s="808" t="s">
        <v>358</v>
      </c>
      <c r="B38" s="191"/>
      <c r="C38" s="810" t="s">
        <v>357</v>
      </c>
      <c r="D38" s="810"/>
      <c r="E38" s="810"/>
      <c r="F38" s="810"/>
      <c r="G38" s="180"/>
      <c r="H38" s="179">
        <v>111</v>
      </c>
      <c r="I38" s="178">
        <v>136</v>
      </c>
      <c r="J38" s="178">
        <v>202858</v>
      </c>
      <c r="K38" s="178">
        <v>10</v>
      </c>
      <c r="L38" s="177">
        <v>13762</v>
      </c>
    </row>
    <row r="39" spans="1:12" ht="21" customHeight="1">
      <c r="A39" s="809"/>
      <c r="B39" s="190"/>
      <c r="C39" s="811"/>
      <c r="D39" s="811"/>
      <c r="E39" s="811"/>
      <c r="F39" s="811"/>
      <c r="G39" s="176"/>
      <c r="H39" s="175"/>
      <c r="I39" s="174"/>
      <c r="J39" s="174"/>
      <c r="K39" s="174"/>
      <c r="L39" s="346"/>
    </row>
    <row r="40" spans="1:12" ht="17.25" customHeight="1">
      <c r="B40" s="351"/>
      <c r="C40" s="352"/>
      <c r="D40" s="353"/>
      <c r="E40" s="354"/>
      <c r="F40" s="354"/>
      <c r="G40" s="353"/>
      <c r="H40" s="189"/>
      <c r="I40" s="189"/>
      <c r="J40" s="189"/>
      <c r="K40" s="189"/>
      <c r="L40" s="334" t="s">
        <v>240</v>
      </c>
    </row>
    <row r="41" spans="1:12">
      <c r="H41" s="361"/>
    </row>
    <row r="42" spans="1:12">
      <c r="H42" s="361"/>
    </row>
  </sheetData>
  <mergeCells count="57">
    <mergeCell ref="K4:L4"/>
    <mergeCell ref="K5:K6"/>
    <mergeCell ref="L5:L6"/>
    <mergeCell ref="A6:E7"/>
    <mergeCell ref="F6:G7"/>
    <mergeCell ref="A4:E5"/>
    <mergeCell ref="F4:G5"/>
    <mergeCell ref="H4:H6"/>
    <mergeCell ref="I4:I6"/>
    <mergeCell ref="J4:J6"/>
    <mergeCell ref="A8:A10"/>
    <mergeCell ref="B8:C8"/>
    <mergeCell ref="E8:F8"/>
    <mergeCell ref="B9:C9"/>
    <mergeCell ref="E9:F9"/>
    <mergeCell ref="B10:C10"/>
    <mergeCell ref="A11:A12"/>
    <mergeCell ref="C11:F11"/>
    <mergeCell ref="A14:A16"/>
    <mergeCell ref="B14:C14"/>
    <mergeCell ref="E14:F14"/>
    <mergeCell ref="B15:C15"/>
    <mergeCell ref="E15:F15"/>
    <mergeCell ref="B16:C16"/>
    <mergeCell ref="E16:F16"/>
    <mergeCell ref="A17:A18"/>
    <mergeCell ref="C17:F17"/>
    <mergeCell ref="C18:F18"/>
    <mergeCell ref="A21:A23"/>
    <mergeCell ref="B21:C21"/>
    <mergeCell ref="E21:F21"/>
    <mergeCell ref="B22:C22"/>
    <mergeCell ref="B23:C23"/>
    <mergeCell ref="E23:F23"/>
    <mergeCell ref="A24:A25"/>
    <mergeCell ref="C24:F24"/>
    <mergeCell ref="C25:F25"/>
    <mergeCell ref="A28:A30"/>
    <mergeCell ref="B28:C28"/>
    <mergeCell ref="E28:F28"/>
    <mergeCell ref="B29:C29"/>
    <mergeCell ref="E29:F29"/>
    <mergeCell ref="B30:C30"/>
    <mergeCell ref="E30:F30"/>
    <mergeCell ref="A38:A39"/>
    <mergeCell ref="C38:F38"/>
    <mergeCell ref="C39:F39"/>
    <mergeCell ref="A31:A32"/>
    <mergeCell ref="C31:F31"/>
    <mergeCell ref="C32:F32"/>
    <mergeCell ref="A35:A37"/>
    <mergeCell ref="B35:C35"/>
    <mergeCell ref="E35:F35"/>
    <mergeCell ref="B36:C36"/>
    <mergeCell ref="E36:F36"/>
    <mergeCell ref="B37:C37"/>
    <mergeCell ref="E37:F37"/>
  </mergeCells>
  <phoneticPr fontId="2"/>
  <pageMargins left="0.59055118110236227" right="0.59055118110236227" top="0.59055118110236227" bottom="0.59055118110236227" header="0.31496062992125984" footer="0.31496062992125984"/>
  <pageSetup paperSize="9" firstPageNumber="78" orientation="portrait" useFirstPageNumber="1" r:id="rId1"/>
  <headerFooter alignWithMargins="0">
    <oddHeader>&amp;L&amp;10産   業</oddHeader>
    <oddFooter>&amp;C－&amp;P－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40"/>
  <sheetViews>
    <sheetView topLeftCell="A19" zoomScaleNormal="100" workbookViewId="0">
      <selection activeCell="F23" sqref="F23:L26"/>
    </sheetView>
  </sheetViews>
  <sheetFormatPr defaultRowHeight="14.25"/>
  <cols>
    <col min="1" max="1" width="0.375" style="200" customWidth="1"/>
    <col min="2" max="2" width="5.125" style="200" customWidth="1"/>
    <col min="3" max="4" width="2.5" style="200" customWidth="1"/>
    <col min="5" max="5" width="5.125" style="362" customWidth="1"/>
    <col min="6" max="46" width="1.625" style="200" customWidth="1"/>
    <col min="47" max="47" width="1" style="200" customWidth="1"/>
    <col min="48" max="16384" width="9" style="200"/>
  </cols>
  <sheetData>
    <row r="1" spans="2:50" ht="24" customHeight="1">
      <c r="B1" s="293" t="s">
        <v>406</v>
      </c>
    </row>
    <row r="2" spans="2:50" ht="24" customHeight="1">
      <c r="B2" s="295"/>
      <c r="C2" s="295"/>
      <c r="D2" s="295"/>
      <c r="AU2" s="282" t="s">
        <v>469</v>
      </c>
    </row>
    <row r="3" spans="2:50" s="362" customFormat="1" ht="8.25" customHeight="1">
      <c r="B3" s="852"/>
      <c r="C3" s="835"/>
      <c r="D3" s="830" t="s">
        <v>389</v>
      </c>
      <c r="E3" s="830"/>
      <c r="F3" s="834" t="s">
        <v>470</v>
      </c>
      <c r="G3" s="835"/>
      <c r="H3" s="835"/>
      <c r="I3" s="835"/>
      <c r="J3" s="835"/>
      <c r="K3" s="836"/>
      <c r="L3" s="834" t="s">
        <v>471</v>
      </c>
      <c r="M3" s="835"/>
      <c r="N3" s="835"/>
      <c r="O3" s="835"/>
      <c r="P3" s="835"/>
      <c r="Q3" s="836"/>
      <c r="R3" s="834" t="s">
        <v>472</v>
      </c>
      <c r="S3" s="835"/>
      <c r="T3" s="835"/>
      <c r="U3" s="835"/>
      <c r="V3" s="835"/>
      <c r="W3" s="836"/>
      <c r="X3" s="834" t="s">
        <v>473</v>
      </c>
      <c r="Y3" s="835"/>
      <c r="Z3" s="835"/>
      <c r="AA3" s="835"/>
      <c r="AB3" s="835"/>
      <c r="AC3" s="836"/>
      <c r="AD3" s="834" t="s">
        <v>474</v>
      </c>
      <c r="AE3" s="835"/>
      <c r="AF3" s="835"/>
      <c r="AG3" s="835"/>
      <c r="AH3" s="835"/>
      <c r="AI3" s="836"/>
      <c r="AJ3" s="834" t="s">
        <v>475</v>
      </c>
      <c r="AK3" s="835"/>
      <c r="AL3" s="835"/>
      <c r="AM3" s="835"/>
      <c r="AN3" s="835"/>
      <c r="AO3" s="836"/>
      <c r="AP3" s="834" t="s">
        <v>476</v>
      </c>
      <c r="AQ3" s="835"/>
      <c r="AR3" s="835"/>
      <c r="AS3" s="835"/>
      <c r="AT3" s="835"/>
      <c r="AU3" s="841"/>
      <c r="AV3" s="363"/>
    </row>
    <row r="4" spans="2:50" s="362" customFormat="1" ht="8.25" customHeight="1">
      <c r="B4" s="824"/>
      <c r="C4" s="825"/>
      <c r="D4" s="832"/>
      <c r="E4" s="832"/>
      <c r="F4" s="837"/>
      <c r="G4" s="825"/>
      <c r="H4" s="825"/>
      <c r="I4" s="825"/>
      <c r="J4" s="825"/>
      <c r="K4" s="838"/>
      <c r="L4" s="837"/>
      <c r="M4" s="825"/>
      <c r="N4" s="825"/>
      <c r="O4" s="825"/>
      <c r="P4" s="825"/>
      <c r="Q4" s="838"/>
      <c r="R4" s="837"/>
      <c r="S4" s="825"/>
      <c r="T4" s="825"/>
      <c r="U4" s="825"/>
      <c r="V4" s="825"/>
      <c r="W4" s="838"/>
      <c r="X4" s="837"/>
      <c r="Y4" s="825"/>
      <c r="Z4" s="825"/>
      <c r="AA4" s="825"/>
      <c r="AB4" s="825"/>
      <c r="AC4" s="838"/>
      <c r="AD4" s="837"/>
      <c r="AE4" s="825"/>
      <c r="AF4" s="825"/>
      <c r="AG4" s="825"/>
      <c r="AH4" s="825"/>
      <c r="AI4" s="838"/>
      <c r="AJ4" s="837"/>
      <c r="AK4" s="825"/>
      <c r="AL4" s="825"/>
      <c r="AM4" s="825"/>
      <c r="AN4" s="825"/>
      <c r="AO4" s="838"/>
      <c r="AP4" s="837"/>
      <c r="AQ4" s="825"/>
      <c r="AR4" s="825"/>
      <c r="AS4" s="825"/>
      <c r="AT4" s="825"/>
      <c r="AU4" s="799"/>
      <c r="AV4" s="363"/>
    </row>
    <row r="5" spans="2:50" s="362" customFormat="1" ht="8.25" customHeight="1">
      <c r="B5" s="843" t="s">
        <v>405</v>
      </c>
      <c r="C5" s="844"/>
      <c r="D5" s="825"/>
      <c r="E5" s="825"/>
      <c r="F5" s="837"/>
      <c r="G5" s="825"/>
      <c r="H5" s="825"/>
      <c r="I5" s="825"/>
      <c r="J5" s="825"/>
      <c r="K5" s="838"/>
      <c r="L5" s="837"/>
      <c r="M5" s="825"/>
      <c r="N5" s="825"/>
      <c r="O5" s="825"/>
      <c r="P5" s="825"/>
      <c r="Q5" s="838"/>
      <c r="R5" s="837"/>
      <c r="S5" s="825"/>
      <c r="T5" s="825"/>
      <c r="U5" s="825"/>
      <c r="V5" s="825"/>
      <c r="W5" s="838"/>
      <c r="X5" s="837"/>
      <c r="Y5" s="825"/>
      <c r="Z5" s="825"/>
      <c r="AA5" s="825"/>
      <c r="AB5" s="825"/>
      <c r="AC5" s="838"/>
      <c r="AD5" s="837"/>
      <c r="AE5" s="825"/>
      <c r="AF5" s="825"/>
      <c r="AG5" s="825"/>
      <c r="AH5" s="825"/>
      <c r="AI5" s="838"/>
      <c r="AJ5" s="837"/>
      <c r="AK5" s="825"/>
      <c r="AL5" s="825"/>
      <c r="AM5" s="825"/>
      <c r="AN5" s="825"/>
      <c r="AO5" s="838"/>
      <c r="AP5" s="837"/>
      <c r="AQ5" s="825"/>
      <c r="AR5" s="825"/>
      <c r="AS5" s="825"/>
      <c r="AT5" s="825"/>
      <c r="AU5" s="799"/>
      <c r="AV5" s="363"/>
    </row>
    <row r="6" spans="2:50" s="362" customFormat="1" ht="8.25" customHeight="1">
      <c r="B6" s="845"/>
      <c r="C6" s="846"/>
      <c r="D6" s="827"/>
      <c r="E6" s="827"/>
      <c r="F6" s="839"/>
      <c r="G6" s="827"/>
      <c r="H6" s="827"/>
      <c r="I6" s="827"/>
      <c r="J6" s="827"/>
      <c r="K6" s="840"/>
      <c r="L6" s="839"/>
      <c r="M6" s="827"/>
      <c r="N6" s="827"/>
      <c r="O6" s="827"/>
      <c r="P6" s="827"/>
      <c r="Q6" s="840"/>
      <c r="R6" s="839"/>
      <c r="S6" s="827"/>
      <c r="T6" s="827"/>
      <c r="U6" s="827"/>
      <c r="V6" s="827"/>
      <c r="W6" s="840"/>
      <c r="X6" s="839"/>
      <c r="Y6" s="827"/>
      <c r="Z6" s="827"/>
      <c r="AA6" s="827"/>
      <c r="AB6" s="827"/>
      <c r="AC6" s="840"/>
      <c r="AD6" s="839"/>
      <c r="AE6" s="827"/>
      <c r="AF6" s="827"/>
      <c r="AG6" s="827"/>
      <c r="AH6" s="827"/>
      <c r="AI6" s="840"/>
      <c r="AJ6" s="839"/>
      <c r="AK6" s="827"/>
      <c r="AL6" s="827"/>
      <c r="AM6" s="827"/>
      <c r="AN6" s="827"/>
      <c r="AO6" s="840"/>
      <c r="AP6" s="839"/>
      <c r="AQ6" s="827"/>
      <c r="AR6" s="827"/>
      <c r="AS6" s="827"/>
      <c r="AT6" s="827"/>
      <c r="AU6" s="842"/>
      <c r="AV6" s="363"/>
    </row>
    <row r="7" spans="2:50" ht="24" customHeight="1">
      <c r="B7" s="847" t="s">
        <v>404</v>
      </c>
      <c r="C7" s="848"/>
      <c r="D7" s="848"/>
      <c r="E7" s="848"/>
      <c r="F7" s="849" t="s">
        <v>399</v>
      </c>
      <c r="G7" s="849"/>
      <c r="H7" s="849"/>
      <c r="I7" s="849"/>
      <c r="J7" s="849"/>
      <c r="K7" s="849"/>
      <c r="L7" s="850" t="s">
        <v>96</v>
      </c>
      <c r="M7" s="849"/>
      <c r="N7" s="849"/>
      <c r="O7" s="849"/>
      <c r="P7" s="849"/>
      <c r="Q7" s="849"/>
      <c r="R7" s="851" t="s">
        <v>96</v>
      </c>
      <c r="S7" s="849"/>
      <c r="T7" s="849"/>
      <c r="U7" s="849"/>
      <c r="V7" s="849"/>
      <c r="W7" s="849"/>
      <c r="X7" s="851" t="s">
        <v>96</v>
      </c>
      <c r="Y7" s="849"/>
      <c r="Z7" s="849"/>
      <c r="AA7" s="849"/>
      <c r="AB7" s="849"/>
      <c r="AC7" s="849"/>
      <c r="AD7" s="851" t="s">
        <v>294</v>
      </c>
      <c r="AE7" s="849"/>
      <c r="AF7" s="849"/>
      <c r="AG7" s="849"/>
      <c r="AH7" s="849"/>
      <c r="AI7" s="849"/>
      <c r="AJ7" s="851" t="s">
        <v>96</v>
      </c>
      <c r="AK7" s="849"/>
      <c r="AL7" s="849"/>
      <c r="AM7" s="849"/>
      <c r="AN7" s="849"/>
      <c r="AO7" s="849"/>
      <c r="AP7" s="851" t="s">
        <v>563</v>
      </c>
      <c r="AQ7" s="849"/>
      <c r="AR7" s="849"/>
      <c r="AS7" s="849"/>
      <c r="AT7" s="849"/>
      <c r="AU7" s="853"/>
    </row>
    <row r="8" spans="2:50" ht="24" customHeight="1">
      <c r="B8" s="847" t="s">
        <v>402</v>
      </c>
      <c r="C8" s="848"/>
      <c r="D8" s="848"/>
      <c r="E8" s="848"/>
      <c r="F8" s="849" t="s">
        <v>399</v>
      </c>
      <c r="G8" s="849"/>
      <c r="H8" s="849"/>
      <c r="I8" s="849"/>
      <c r="J8" s="849"/>
      <c r="K8" s="849"/>
      <c r="L8" s="850" t="s">
        <v>96</v>
      </c>
      <c r="M8" s="849"/>
      <c r="N8" s="849"/>
      <c r="O8" s="849"/>
      <c r="P8" s="849"/>
      <c r="Q8" s="849"/>
      <c r="R8" s="851" t="s">
        <v>96</v>
      </c>
      <c r="S8" s="849"/>
      <c r="T8" s="849"/>
      <c r="U8" s="849"/>
      <c r="V8" s="849"/>
      <c r="W8" s="849"/>
      <c r="X8" s="851" t="s">
        <v>96</v>
      </c>
      <c r="Y8" s="849"/>
      <c r="Z8" s="849"/>
      <c r="AA8" s="849"/>
      <c r="AB8" s="849"/>
      <c r="AC8" s="849"/>
      <c r="AD8" s="851" t="s">
        <v>96</v>
      </c>
      <c r="AE8" s="849"/>
      <c r="AF8" s="849"/>
      <c r="AG8" s="849"/>
      <c r="AH8" s="849"/>
      <c r="AI8" s="849"/>
      <c r="AJ8" s="851" t="s">
        <v>96</v>
      </c>
      <c r="AK8" s="849"/>
      <c r="AL8" s="849"/>
      <c r="AM8" s="849"/>
      <c r="AN8" s="849"/>
      <c r="AO8" s="849"/>
      <c r="AP8" s="851" t="s">
        <v>563</v>
      </c>
      <c r="AQ8" s="849"/>
      <c r="AR8" s="849"/>
      <c r="AS8" s="849"/>
      <c r="AT8" s="849"/>
      <c r="AU8" s="853"/>
    </row>
    <row r="9" spans="2:50" ht="24" customHeight="1">
      <c r="B9" s="847" t="s">
        <v>401</v>
      </c>
      <c r="C9" s="848"/>
      <c r="D9" s="848"/>
      <c r="E9" s="848"/>
      <c r="F9" s="849" t="s">
        <v>399</v>
      </c>
      <c r="G9" s="849"/>
      <c r="H9" s="849"/>
      <c r="I9" s="849"/>
      <c r="J9" s="849"/>
      <c r="K9" s="849"/>
      <c r="L9" s="850" t="s">
        <v>96</v>
      </c>
      <c r="M9" s="849"/>
      <c r="N9" s="849"/>
      <c r="O9" s="849"/>
      <c r="P9" s="849"/>
      <c r="Q9" s="849"/>
      <c r="R9" s="851" t="s">
        <v>96</v>
      </c>
      <c r="S9" s="849"/>
      <c r="T9" s="849"/>
      <c r="U9" s="849"/>
      <c r="V9" s="849"/>
      <c r="W9" s="849"/>
      <c r="X9" s="851" t="s">
        <v>96</v>
      </c>
      <c r="Y9" s="849"/>
      <c r="Z9" s="849"/>
      <c r="AA9" s="849"/>
      <c r="AB9" s="849"/>
      <c r="AC9" s="849"/>
      <c r="AD9" s="851" t="s">
        <v>96</v>
      </c>
      <c r="AE9" s="849"/>
      <c r="AF9" s="849"/>
      <c r="AG9" s="849"/>
      <c r="AH9" s="849"/>
      <c r="AI9" s="849"/>
      <c r="AJ9" s="851" t="s">
        <v>96</v>
      </c>
      <c r="AK9" s="849"/>
      <c r="AL9" s="849"/>
      <c r="AM9" s="849"/>
      <c r="AN9" s="849"/>
      <c r="AO9" s="849"/>
      <c r="AP9" s="851" t="s">
        <v>563</v>
      </c>
      <c r="AQ9" s="849"/>
      <c r="AR9" s="849"/>
      <c r="AS9" s="849"/>
      <c r="AT9" s="849"/>
      <c r="AU9" s="853"/>
    </row>
    <row r="10" spans="2:50" ht="24" customHeight="1">
      <c r="B10" s="847" t="s">
        <v>400</v>
      </c>
      <c r="C10" s="848"/>
      <c r="D10" s="848"/>
      <c r="E10" s="848"/>
      <c r="F10" s="849" t="s">
        <v>399</v>
      </c>
      <c r="G10" s="849"/>
      <c r="H10" s="849"/>
      <c r="I10" s="849"/>
      <c r="J10" s="849"/>
      <c r="K10" s="849"/>
      <c r="L10" s="850" t="s">
        <v>96</v>
      </c>
      <c r="M10" s="849"/>
      <c r="N10" s="849"/>
      <c r="O10" s="849"/>
      <c r="P10" s="849"/>
      <c r="Q10" s="849"/>
      <c r="R10" s="851" t="s">
        <v>96</v>
      </c>
      <c r="S10" s="849"/>
      <c r="T10" s="849"/>
      <c r="U10" s="849"/>
      <c r="V10" s="849"/>
      <c r="W10" s="849"/>
      <c r="X10" s="851" t="s">
        <v>96</v>
      </c>
      <c r="Y10" s="849"/>
      <c r="Z10" s="849"/>
      <c r="AA10" s="849"/>
      <c r="AB10" s="849"/>
      <c r="AC10" s="849"/>
      <c r="AD10" s="851" t="s">
        <v>96</v>
      </c>
      <c r="AE10" s="849"/>
      <c r="AF10" s="849"/>
      <c r="AG10" s="849"/>
      <c r="AH10" s="849"/>
      <c r="AI10" s="849"/>
      <c r="AJ10" s="851" t="s">
        <v>96</v>
      </c>
      <c r="AK10" s="849"/>
      <c r="AL10" s="849"/>
      <c r="AM10" s="849"/>
      <c r="AN10" s="849"/>
      <c r="AO10" s="849"/>
      <c r="AP10" s="851" t="s">
        <v>563</v>
      </c>
      <c r="AQ10" s="849"/>
      <c r="AR10" s="849"/>
      <c r="AS10" s="849"/>
      <c r="AT10" s="849"/>
      <c r="AU10" s="853"/>
    </row>
    <row r="11" spans="2:50" ht="24" customHeight="1">
      <c r="B11" s="847" t="s">
        <v>398</v>
      </c>
      <c r="C11" s="848"/>
      <c r="D11" s="848"/>
      <c r="E11" s="848"/>
      <c r="F11" s="849">
        <v>3.7</v>
      </c>
      <c r="G11" s="849"/>
      <c r="H11" s="849"/>
      <c r="I11" s="849"/>
      <c r="J11" s="849"/>
      <c r="K11" s="849"/>
      <c r="L11" s="854">
        <v>4.8</v>
      </c>
      <c r="M11" s="849"/>
      <c r="N11" s="849"/>
      <c r="O11" s="849"/>
      <c r="P11" s="849"/>
      <c r="Q11" s="849"/>
      <c r="R11" s="849">
        <v>4.4000000000000004</v>
      </c>
      <c r="S11" s="849"/>
      <c r="T11" s="849"/>
      <c r="U11" s="849"/>
      <c r="V11" s="849"/>
      <c r="W11" s="849"/>
      <c r="X11" s="849">
        <v>5.4</v>
      </c>
      <c r="Y11" s="849"/>
      <c r="Z11" s="849"/>
      <c r="AA11" s="849"/>
      <c r="AB11" s="849"/>
      <c r="AC11" s="849"/>
      <c r="AD11" s="855">
        <v>3</v>
      </c>
      <c r="AE11" s="856"/>
      <c r="AF11" s="856"/>
      <c r="AG11" s="856"/>
      <c r="AH11" s="856"/>
      <c r="AI11" s="856"/>
      <c r="AJ11" s="856">
        <v>2</v>
      </c>
      <c r="AK11" s="856"/>
      <c r="AL11" s="856"/>
      <c r="AM11" s="856"/>
      <c r="AN11" s="856"/>
      <c r="AO11" s="856"/>
      <c r="AP11" s="856">
        <v>3.6</v>
      </c>
      <c r="AQ11" s="856"/>
      <c r="AR11" s="856"/>
      <c r="AS11" s="856"/>
      <c r="AT11" s="856"/>
      <c r="AU11" s="857"/>
      <c r="AX11" s="351"/>
    </row>
    <row r="12" spans="2:50" ht="24" customHeight="1">
      <c r="B12" s="847" t="s">
        <v>397</v>
      </c>
      <c r="C12" s="848"/>
      <c r="D12" s="848"/>
      <c r="E12" s="848"/>
      <c r="F12" s="849">
        <v>0</v>
      </c>
      <c r="G12" s="849"/>
      <c r="H12" s="849"/>
      <c r="I12" s="849"/>
      <c r="J12" s="849"/>
      <c r="K12" s="849"/>
      <c r="L12" s="854">
        <v>0</v>
      </c>
      <c r="M12" s="849"/>
      <c r="N12" s="849"/>
      <c r="O12" s="849"/>
      <c r="P12" s="849"/>
      <c r="Q12" s="849"/>
      <c r="R12" s="849">
        <v>0</v>
      </c>
      <c r="S12" s="849"/>
      <c r="T12" s="849"/>
      <c r="U12" s="849"/>
      <c r="V12" s="849"/>
      <c r="W12" s="849"/>
      <c r="X12" s="849">
        <v>0</v>
      </c>
      <c r="Y12" s="849"/>
      <c r="Z12" s="849"/>
      <c r="AA12" s="849"/>
      <c r="AB12" s="849"/>
      <c r="AC12" s="849"/>
      <c r="AD12" s="855">
        <v>0</v>
      </c>
      <c r="AE12" s="856"/>
      <c r="AF12" s="856"/>
      <c r="AG12" s="856"/>
      <c r="AH12" s="856"/>
      <c r="AI12" s="856"/>
      <c r="AJ12" s="856">
        <v>0</v>
      </c>
      <c r="AK12" s="856"/>
      <c r="AL12" s="856"/>
      <c r="AM12" s="856"/>
      <c r="AN12" s="856"/>
      <c r="AO12" s="856"/>
      <c r="AP12" s="856">
        <v>0</v>
      </c>
      <c r="AQ12" s="856"/>
      <c r="AR12" s="856"/>
      <c r="AS12" s="856"/>
      <c r="AT12" s="856"/>
      <c r="AU12" s="857"/>
    </row>
    <row r="13" spans="2:50" ht="24" customHeight="1">
      <c r="B13" s="847" t="s">
        <v>396</v>
      </c>
      <c r="C13" s="848"/>
      <c r="D13" s="848"/>
      <c r="E13" s="848"/>
      <c r="F13" s="849">
        <v>1.9</v>
      </c>
      <c r="G13" s="849"/>
      <c r="H13" s="849"/>
      <c r="I13" s="849"/>
      <c r="J13" s="849"/>
      <c r="K13" s="849"/>
      <c r="L13" s="854">
        <v>1.7</v>
      </c>
      <c r="M13" s="849"/>
      <c r="N13" s="849"/>
      <c r="O13" s="849"/>
      <c r="P13" s="849"/>
      <c r="Q13" s="849"/>
      <c r="R13" s="849">
        <v>2</v>
      </c>
      <c r="S13" s="849"/>
      <c r="T13" s="849"/>
      <c r="U13" s="849"/>
      <c r="V13" s="849"/>
      <c r="W13" s="849"/>
      <c r="X13" s="849">
        <v>1.4</v>
      </c>
      <c r="Y13" s="849"/>
      <c r="Z13" s="849"/>
      <c r="AA13" s="849"/>
      <c r="AB13" s="849"/>
      <c r="AC13" s="849"/>
      <c r="AD13" s="855">
        <v>4.2</v>
      </c>
      <c r="AE13" s="856"/>
      <c r="AF13" s="856"/>
      <c r="AG13" s="856"/>
      <c r="AH13" s="856"/>
      <c r="AI13" s="856"/>
      <c r="AJ13" s="856">
        <v>3.7</v>
      </c>
      <c r="AK13" s="856"/>
      <c r="AL13" s="856"/>
      <c r="AM13" s="856"/>
      <c r="AN13" s="856"/>
      <c r="AO13" s="856"/>
      <c r="AP13" s="856">
        <v>3.6</v>
      </c>
      <c r="AQ13" s="856"/>
      <c r="AR13" s="856"/>
      <c r="AS13" s="856"/>
      <c r="AT13" s="856"/>
      <c r="AU13" s="857"/>
    </row>
    <row r="14" spans="2:50" ht="24" customHeight="1">
      <c r="B14" s="847" t="s">
        <v>395</v>
      </c>
      <c r="C14" s="848"/>
      <c r="D14" s="848"/>
      <c r="E14" s="848"/>
      <c r="F14" s="849">
        <v>1.2</v>
      </c>
      <c r="G14" s="849"/>
      <c r="H14" s="849"/>
      <c r="I14" s="849"/>
      <c r="J14" s="849"/>
      <c r="K14" s="849"/>
      <c r="L14" s="854">
        <v>0.3</v>
      </c>
      <c r="M14" s="849"/>
      <c r="N14" s="849"/>
      <c r="O14" s="849"/>
      <c r="P14" s="849"/>
      <c r="Q14" s="849"/>
      <c r="R14" s="849">
        <v>1.6</v>
      </c>
      <c r="S14" s="849"/>
      <c r="T14" s="849"/>
      <c r="U14" s="849"/>
      <c r="V14" s="849"/>
      <c r="W14" s="849"/>
      <c r="X14" s="849">
        <v>2.2000000000000002</v>
      </c>
      <c r="Y14" s="849"/>
      <c r="Z14" s="849"/>
      <c r="AA14" s="849"/>
      <c r="AB14" s="849"/>
      <c r="AC14" s="849"/>
      <c r="AD14" s="855">
        <v>4.7</v>
      </c>
      <c r="AE14" s="856"/>
      <c r="AF14" s="856"/>
      <c r="AG14" s="856"/>
      <c r="AH14" s="856"/>
      <c r="AI14" s="856"/>
      <c r="AJ14" s="856">
        <v>7.5</v>
      </c>
      <c r="AK14" s="856"/>
      <c r="AL14" s="856"/>
      <c r="AM14" s="856"/>
      <c r="AN14" s="856"/>
      <c r="AO14" s="856"/>
      <c r="AP14" s="856">
        <v>10.5</v>
      </c>
      <c r="AQ14" s="856"/>
      <c r="AR14" s="856"/>
      <c r="AS14" s="856"/>
      <c r="AT14" s="856"/>
      <c r="AU14" s="857"/>
    </row>
    <row r="15" spans="2:50" ht="24" customHeight="1">
      <c r="B15" s="847" t="s">
        <v>394</v>
      </c>
      <c r="C15" s="848"/>
      <c r="D15" s="848"/>
      <c r="E15" s="848"/>
      <c r="F15" s="849">
        <v>2.1</v>
      </c>
      <c r="G15" s="849"/>
      <c r="H15" s="849"/>
      <c r="I15" s="849"/>
      <c r="J15" s="849"/>
      <c r="K15" s="849"/>
      <c r="L15" s="854">
        <v>3</v>
      </c>
      <c r="M15" s="849"/>
      <c r="N15" s="849"/>
      <c r="O15" s="849"/>
      <c r="P15" s="849"/>
      <c r="Q15" s="849"/>
      <c r="R15" s="849">
        <v>3.3</v>
      </c>
      <c r="S15" s="849"/>
      <c r="T15" s="849"/>
      <c r="U15" s="849"/>
      <c r="V15" s="849"/>
      <c r="W15" s="849"/>
      <c r="X15" s="849">
        <v>2.5</v>
      </c>
      <c r="Y15" s="849"/>
      <c r="Z15" s="849"/>
      <c r="AA15" s="849"/>
      <c r="AB15" s="849"/>
      <c r="AC15" s="849"/>
      <c r="AD15" s="855">
        <v>1.5</v>
      </c>
      <c r="AE15" s="856"/>
      <c r="AF15" s="856"/>
      <c r="AG15" s="856"/>
      <c r="AH15" s="856"/>
      <c r="AI15" s="856"/>
      <c r="AJ15" s="856">
        <v>1</v>
      </c>
      <c r="AK15" s="856"/>
      <c r="AL15" s="856"/>
      <c r="AM15" s="856"/>
      <c r="AN15" s="856"/>
      <c r="AO15" s="856"/>
      <c r="AP15" s="856">
        <v>0.2</v>
      </c>
      <c r="AQ15" s="856"/>
      <c r="AR15" s="856"/>
      <c r="AS15" s="856"/>
      <c r="AT15" s="856"/>
      <c r="AU15" s="857"/>
    </row>
    <row r="16" spans="2:50" ht="24" customHeight="1">
      <c r="B16" s="847" t="s">
        <v>393</v>
      </c>
      <c r="C16" s="848"/>
      <c r="D16" s="848"/>
      <c r="E16" s="848"/>
      <c r="F16" s="849">
        <v>100.1</v>
      </c>
      <c r="G16" s="849"/>
      <c r="H16" s="849"/>
      <c r="I16" s="849"/>
      <c r="J16" s="849"/>
      <c r="K16" s="849"/>
      <c r="L16" s="854">
        <v>129.44</v>
      </c>
      <c r="M16" s="849"/>
      <c r="N16" s="849"/>
      <c r="O16" s="849"/>
      <c r="P16" s="849"/>
      <c r="Q16" s="849"/>
      <c r="R16" s="859">
        <v>132.38</v>
      </c>
      <c r="S16" s="859"/>
      <c r="T16" s="859"/>
      <c r="U16" s="859"/>
      <c r="V16" s="859"/>
      <c r="W16" s="859"/>
      <c r="X16" s="849">
        <v>121.24</v>
      </c>
      <c r="Y16" s="849"/>
      <c r="Z16" s="849"/>
      <c r="AA16" s="849"/>
      <c r="AB16" s="849"/>
      <c r="AC16" s="849"/>
      <c r="AD16" s="855">
        <v>96.35</v>
      </c>
      <c r="AE16" s="856"/>
      <c r="AF16" s="856"/>
      <c r="AG16" s="856"/>
      <c r="AH16" s="856"/>
      <c r="AI16" s="856"/>
      <c r="AJ16" s="858">
        <v>114.23</v>
      </c>
      <c r="AK16" s="858"/>
      <c r="AL16" s="858"/>
      <c r="AM16" s="858"/>
      <c r="AN16" s="858"/>
      <c r="AO16" s="858"/>
      <c r="AP16" s="856">
        <v>133.85</v>
      </c>
      <c r="AQ16" s="856"/>
      <c r="AR16" s="856"/>
      <c r="AS16" s="856"/>
      <c r="AT16" s="856"/>
      <c r="AU16" s="857"/>
      <c r="AV16" s="361"/>
    </row>
    <row r="17" spans="2:48" ht="24" customHeight="1">
      <c r="B17" s="847" t="s">
        <v>392</v>
      </c>
      <c r="C17" s="848"/>
      <c r="D17" s="848"/>
      <c r="E17" s="848"/>
      <c r="F17" s="849">
        <v>58.5</v>
      </c>
      <c r="G17" s="849"/>
      <c r="H17" s="849"/>
      <c r="I17" s="849"/>
      <c r="J17" s="849"/>
      <c r="K17" s="849"/>
      <c r="L17" s="854">
        <v>92.3</v>
      </c>
      <c r="M17" s="849"/>
      <c r="N17" s="849"/>
      <c r="O17" s="849"/>
      <c r="P17" s="849"/>
      <c r="Q17" s="849"/>
      <c r="R17" s="849">
        <v>82.3</v>
      </c>
      <c r="S17" s="849"/>
      <c r="T17" s="849"/>
      <c r="U17" s="849"/>
      <c r="V17" s="849"/>
      <c r="W17" s="849"/>
      <c r="X17" s="849">
        <v>84.1</v>
      </c>
      <c r="Y17" s="849"/>
      <c r="Z17" s="849"/>
      <c r="AA17" s="849"/>
      <c r="AB17" s="849"/>
      <c r="AC17" s="849"/>
      <c r="AD17" s="855">
        <v>95.8</v>
      </c>
      <c r="AE17" s="856"/>
      <c r="AF17" s="856"/>
      <c r="AG17" s="856"/>
      <c r="AH17" s="856"/>
      <c r="AI17" s="856"/>
      <c r="AJ17" s="856">
        <v>97</v>
      </c>
      <c r="AK17" s="856"/>
      <c r="AL17" s="856"/>
      <c r="AM17" s="856"/>
      <c r="AN17" s="856"/>
      <c r="AO17" s="856"/>
      <c r="AP17" s="856">
        <v>142</v>
      </c>
      <c r="AQ17" s="856"/>
      <c r="AR17" s="856"/>
      <c r="AS17" s="856"/>
      <c r="AT17" s="856"/>
      <c r="AU17" s="857"/>
    </row>
    <row r="18" spans="2:48" ht="24" customHeight="1">
      <c r="B18" s="847" t="s">
        <v>391</v>
      </c>
      <c r="C18" s="848"/>
      <c r="D18" s="848"/>
      <c r="E18" s="848"/>
      <c r="F18" s="849">
        <v>3</v>
      </c>
      <c r="G18" s="849"/>
      <c r="H18" s="849"/>
      <c r="I18" s="849"/>
      <c r="J18" s="849"/>
      <c r="K18" s="849"/>
      <c r="L18" s="854">
        <v>1.1000000000000001</v>
      </c>
      <c r="M18" s="849"/>
      <c r="N18" s="849"/>
      <c r="O18" s="849"/>
      <c r="P18" s="849"/>
      <c r="Q18" s="849"/>
      <c r="R18" s="849">
        <v>3.2</v>
      </c>
      <c r="S18" s="849"/>
      <c r="T18" s="849"/>
      <c r="U18" s="849"/>
      <c r="V18" s="849"/>
      <c r="W18" s="849"/>
      <c r="X18" s="849">
        <v>1.5</v>
      </c>
      <c r="Y18" s="849"/>
      <c r="Z18" s="849"/>
      <c r="AA18" s="849"/>
      <c r="AB18" s="849"/>
      <c r="AC18" s="849"/>
      <c r="AD18" s="855">
        <v>1.3</v>
      </c>
      <c r="AE18" s="856"/>
      <c r="AF18" s="856"/>
      <c r="AG18" s="856"/>
      <c r="AH18" s="856"/>
      <c r="AI18" s="856"/>
      <c r="AJ18" s="856">
        <v>1.5</v>
      </c>
      <c r="AK18" s="856"/>
      <c r="AL18" s="856"/>
      <c r="AM18" s="856"/>
      <c r="AN18" s="856"/>
      <c r="AO18" s="856"/>
      <c r="AP18" s="856">
        <v>3.2</v>
      </c>
      <c r="AQ18" s="856"/>
      <c r="AR18" s="856"/>
      <c r="AS18" s="856"/>
      <c r="AT18" s="856"/>
      <c r="AU18" s="857"/>
    </row>
    <row r="19" spans="2:48" ht="24" customHeight="1">
      <c r="B19" s="860" t="s">
        <v>390</v>
      </c>
      <c r="C19" s="861"/>
      <c r="D19" s="861"/>
      <c r="E19" s="861"/>
      <c r="F19" s="862">
        <f>SUM(F7:K18)</f>
        <v>170.5</v>
      </c>
      <c r="G19" s="862"/>
      <c r="H19" s="862"/>
      <c r="I19" s="862"/>
      <c r="J19" s="862"/>
      <c r="K19" s="862"/>
      <c r="L19" s="863">
        <f>SUM(L7:Q18)</f>
        <v>232.64000000000001</v>
      </c>
      <c r="M19" s="862"/>
      <c r="N19" s="862"/>
      <c r="O19" s="862"/>
      <c r="P19" s="862"/>
      <c r="Q19" s="864"/>
      <c r="R19" s="862">
        <f>SUM(R7:W18)</f>
        <v>229.18</v>
      </c>
      <c r="S19" s="862"/>
      <c r="T19" s="862"/>
      <c r="U19" s="862"/>
      <c r="V19" s="862"/>
      <c r="W19" s="864"/>
      <c r="X19" s="862">
        <f>SUM(X7:AC18)</f>
        <v>218.34</v>
      </c>
      <c r="Y19" s="862"/>
      <c r="Z19" s="862"/>
      <c r="AA19" s="862"/>
      <c r="AB19" s="862"/>
      <c r="AC19" s="862"/>
      <c r="AD19" s="863">
        <f>SUM(AD7:AI18)</f>
        <v>206.85000000000002</v>
      </c>
      <c r="AE19" s="862"/>
      <c r="AF19" s="862"/>
      <c r="AG19" s="862"/>
      <c r="AH19" s="862"/>
      <c r="AI19" s="864"/>
      <c r="AJ19" s="862">
        <f>SUM(AJ7:AO18)</f>
        <v>226.93</v>
      </c>
      <c r="AK19" s="862"/>
      <c r="AL19" s="862"/>
      <c r="AM19" s="862"/>
      <c r="AN19" s="862"/>
      <c r="AO19" s="864"/>
      <c r="AP19" s="862">
        <f>SUM(AP7:AU18)</f>
        <v>296.95</v>
      </c>
      <c r="AQ19" s="862"/>
      <c r="AR19" s="862"/>
      <c r="AS19" s="862"/>
      <c r="AT19" s="862"/>
      <c r="AU19" s="865"/>
      <c r="AV19" s="359"/>
    </row>
    <row r="20" spans="2:48" ht="24" customHeight="1">
      <c r="AU20" s="282" t="s">
        <v>477</v>
      </c>
    </row>
    <row r="21" spans="2:48" ht="24" customHeight="1">
      <c r="B21" s="293" t="s">
        <v>478</v>
      </c>
    </row>
    <row r="22" spans="2:48" ht="24" customHeight="1">
      <c r="B22" s="295"/>
      <c r="AB22" s="351"/>
      <c r="AC22" s="351"/>
    </row>
    <row r="23" spans="2:48" s="362" customFormat="1" ht="8.25" customHeight="1">
      <c r="B23" s="852"/>
      <c r="C23" s="835"/>
      <c r="D23" s="830" t="s">
        <v>389</v>
      </c>
      <c r="E23" s="874"/>
      <c r="F23" s="866" t="s">
        <v>388</v>
      </c>
      <c r="G23" s="772"/>
      <c r="H23" s="772"/>
      <c r="I23" s="772"/>
      <c r="J23" s="772"/>
      <c r="K23" s="772"/>
      <c r="L23" s="795"/>
      <c r="M23" s="866" t="s">
        <v>387</v>
      </c>
      <c r="N23" s="772"/>
      <c r="O23" s="772"/>
      <c r="P23" s="772"/>
      <c r="Q23" s="772"/>
      <c r="R23" s="772"/>
      <c r="S23" s="795"/>
      <c r="T23" s="866" t="s">
        <v>386</v>
      </c>
      <c r="U23" s="772"/>
      <c r="V23" s="772"/>
      <c r="W23" s="772"/>
      <c r="X23" s="772"/>
      <c r="Y23" s="772"/>
      <c r="Z23" s="795"/>
      <c r="AA23" s="866" t="s">
        <v>479</v>
      </c>
      <c r="AB23" s="772"/>
      <c r="AC23" s="772"/>
      <c r="AD23" s="772"/>
      <c r="AE23" s="772"/>
      <c r="AF23" s="772"/>
      <c r="AG23" s="795"/>
      <c r="AH23" s="866" t="s">
        <v>480</v>
      </c>
      <c r="AI23" s="772"/>
      <c r="AJ23" s="772"/>
      <c r="AK23" s="772"/>
      <c r="AL23" s="772"/>
      <c r="AM23" s="772"/>
      <c r="AN23" s="795"/>
      <c r="AO23" s="834" t="s">
        <v>481</v>
      </c>
      <c r="AP23" s="835"/>
      <c r="AQ23" s="835"/>
      <c r="AR23" s="835"/>
      <c r="AS23" s="835"/>
      <c r="AT23" s="835"/>
      <c r="AU23" s="841"/>
    </row>
    <row r="24" spans="2:48" s="362" customFormat="1" ht="8.25" customHeight="1">
      <c r="B24" s="824"/>
      <c r="C24" s="825"/>
      <c r="D24" s="832"/>
      <c r="E24" s="875"/>
      <c r="F24" s="764"/>
      <c r="G24" s="764"/>
      <c r="H24" s="764"/>
      <c r="I24" s="764"/>
      <c r="J24" s="764"/>
      <c r="K24" s="764"/>
      <c r="L24" s="867"/>
      <c r="M24" s="764"/>
      <c r="N24" s="764"/>
      <c r="O24" s="764"/>
      <c r="P24" s="764"/>
      <c r="Q24" s="764"/>
      <c r="R24" s="764"/>
      <c r="S24" s="867"/>
      <c r="T24" s="764"/>
      <c r="U24" s="764"/>
      <c r="V24" s="764"/>
      <c r="W24" s="764"/>
      <c r="X24" s="764"/>
      <c r="Y24" s="764"/>
      <c r="Z24" s="867"/>
      <c r="AA24" s="764"/>
      <c r="AB24" s="764"/>
      <c r="AC24" s="764"/>
      <c r="AD24" s="764"/>
      <c r="AE24" s="764"/>
      <c r="AF24" s="764"/>
      <c r="AG24" s="867"/>
      <c r="AH24" s="764"/>
      <c r="AI24" s="764"/>
      <c r="AJ24" s="764"/>
      <c r="AK24" s="764"/>
      <c r="AL24" s="764"/>
      <c r="AM24" s="764"/>
      <c r="AN24" s="867"/>
      <c r="AO24" s="837"/>
      <c r="AP24" s="825"/>
      <c r="AQ24" s="825"/>
      <c r="AR24" s="825"/>
      <c r="AS24" s="825"/>
      <c r="AT24" s="825"/>
      <c r="AU24" s="799"/>
    </row>
    <row r="25" spans="2:48" s="362" customFormat="1" ht="8.25" customHeight="1">
      <c r="B25" s="843" t="s">
        <v>385</v>
      </c>
      <c r="C25" s="844"/>
      <c r="D25" s="825"/>
      <c r="E25" s="838"/>
      <c r="F25" s="764"/>
      <c r="G25" s="764"/>
      <c r="H25" s="764"/>
      <c r="I25" s="764"/>
      <c r="J25" s="764"/>
      <c r="K25" s="764"/>
      <c r="L25" s="867"/>
      <c r="M25" s="764"/>
      <c r="N25" s="764"/>
      <c r="O25" s="764"/>
      <c r="P25" s="764"/>
      <c r="Q25" s="764"/>
      <c r="R25" s="764"/>
      <c r="S25" s="867"/>
      <c r="T25" s="764"/>
      <c r="U25" s="764"/>
      <c r="V25" s="764"/>
      <c r="W25" s="764"/>
      <c r="X25" s="764"/>
      <c r="Y25" s="764"/>
      <c r="Z25" s="867"/>
      <c r="AA25" s="764"/>
      <c r="AB25" s="764"/>
      <c r="AC25" s="764"/>
      <c r="AD25" s="764"/>
      <c r="AE25" s="764"/>
      <c r="AF25" s="764"/>
      <c r="AG25" s="867"/>
      <c r="AH25" s="764"/>
      <c r="AI25" s="764"/>
      <c r="AJ25" s="764"/>
      <c r="AK25" s="764"/>
      <c r="AL25" s="764"/>
      <c r="AM25" s="764"/>
      <c r="AN25" s="867"/>
      <c r="AO25" s="837"/>
      <c r="AP25" s="825"/>
      <c r="AQ25" s="825"/>
      <c r="AR25" s="825"/>
      <c r="AS25" s="825"/>
      <c r="AT25" s="825"/>
      <c r="AU25" s="799"/>
    </row>
    <row r="26" spans="2:48" s="362" customFormat="1" ht="8.25" customHeight="1">
      <c r="B26" s="845"/>
      <c r="C26" s="846"/>
      <c r="D26" s="827"/>
      <c r="E26" s="840"/>
      <c r="F26" s="775"/>
      <c r="G26" s="775"/>
      <c r="H26" s="775"/>
      <c r="I26" s="775"/>
      <c r="J26" s="775"/>
      <c r="K26" s="775"/>
      <c r="L26" s="868"/>
      <c r="M26" s="775"/>
      <c r="N26" s="775"/>
      <c r="O26" s="775"/>
      <c r="P26" s="775"/>
      <c r="Q26" s="775"/>
      <c r="R26" s="775"/>
      <c r="S26" s="868"/>
      <c r="T26" s="775"/>
      <c r="U26" s="775"/>
      <c r="V26" s="775"/>
      <c r="W26" s="775"/>
      <c r="X26" s="775"/>
      <c r="Y26" s="775"/>
      <c r="Z26" s="868"/>
      <c r="AA26" s="775"/>
      <c r="AB26" s="775"/>
      <c r="AC26" s="775"/>
      <c r="AD26" s="775"/>
      <c r="AE26" s="775"/>
      <c r="AF26" s="775"/>
      <c r="AG26" s="868"/>
      <c r="AH26" s="775"/>
      <c r="AI26" s="775"/>
      <c r="AJ26" s="775"/>
      <c r="AK26" s="775"/>
      <c r="AL26" s="775"/>
      <c r="AM26" s="775"/>
      <c r="AN26" s="868"/>
      <c r="AO26" s="839"/>
      <c r="AP26" s="827"/>
      <c r="AQ26" s="827"/>
      <c r="AR26" s="827"/>
      <c r="AS26" s="827"/>
      <c r="AT26" s="827"/>
      <c r="AU26" s="842"/>
    </row>
    <row r="27" spans="2:48" ht="14.25" customHeight="1">
      <c r="B27" s="869" t="s">
        <v>384</v>
      </c>
      <c r="C27" s="870"/>
      <c r="D27" s="870"/>
      <c r="E27" s="333" t="s">
        <v>383</v>
      </c>
      <c r="F27" s="871">
        <v>2014</v>
      </c>
      <c r="G27" s="871"/>
      <c r="H27" s="871"/>
      <c r="I27" s="871"/>
      <c r="J27" s="871"/>
      <c r="K27" s="871"/>
      <c r="L27" s="872"/>
      <c r="M27" s="871">
        <v>1982</v>
      </c>
      <c r="N27" s="871"/>
      <c r="O27" s="871"/>
      <c r="P27" s="871"/>
      <c r="Q27" s="871"/>
      <c r="R27" s="871"/>
      <c r="S27" s="872"/>
      <c r="T27" s="873">
        <v>1945</v>
      </c>
      <c r="U27" s="871"/>
      <c r="V27" s="871"/>
      <c r="W27" s="871"/>
      <c r="X27" s="871"/>
      <c r="Y27" s="871"/>
      <c r="Z27" s="871"/>
      <c r="AA27" s="873">
        <v>1904</v>
      </c>
      <c r="AB27" s="871"/>
      <c r="AC27" s="871"/>
      <c r="AD27" s="871"/>
      <c r="AE27" s="871"/>
      <c r="AF27" s="871"/>
      <c r="AG27" s="872"/>
      <c r="AH27" s="871">
        <v>1729</v>
      </c>
      <c r="AI27" s="871"/>
      <c r="AJ27" s="871"/>
      <c r="AK27" s="871"/>
      <c r="AL27" s="871"/>
      <c r="AM27" s="871"/>
      <c r="AN27" s="872"/>
      <c r="AO27" s="873">
        <v>1686</v>
      </c>
      <c r="AP27" s="871"/>
      <c r="AQ27" s="871"/>
      <c r="AR27" s="871"/>
      <c r="AS27" s="871"/>
      <c r="AT27" s="871"/>
      <c r="AU27" s="883"/>
    </row>
    <row r="28" spans="2:48" ht="14.25" customHeight="1">
      <c r="B28" s="826"/>
      <c r="C28" s="827"/>
      <c r="D28" s="827"/>
      <c r="E28" s="333" t="s">
        <v>382</v>
      </c>
      <c r="F28" s="871">
        <v>1357</v>
      </c>
      <c r="G28" s="871"/>
      <c r="H28" s="871"/>
      <c r="I28" s="871"/>
      <c r="J28" s="871"/>
      <c r="K28" s="871"/>
      <c r="L28" s="872"/>
      <c r="M28" s="871">
        <v>1693</v>
      </c>
      <c r="N28" s="871"/>
      <c r="O28" s="871"/>
      <c r="P28" s="871"/>
      <c r="Q28" s="871"/>
      <c r="R28" s="871"/>
      <c r="S28" s="872"/>
      <c r="T28" s="873">
        <v>1594</v>
      </c>
      <c r="U28" s="871"/>
      <c r="V28" s="871"/>
      <c r="W28" s="871"/>
      <c r="X28" s="871"/>
      <c r="Y28" s="871"/>
      <c r="Z28" s="871"/>
      <c r="AA28" s="873">
        <v>1772</v>
      </c>
      <c r="AB28" s="871"/>
      <c r="AC28" s="871"/>
      <c r="AD28" s="871"/>
      <c r="AE28" s="871"/>
      <c r="AF28" s="871"/>
      <c r="AG28" s="872"/>
      <c r="AH28" s="871">
        <v>1805</v>
      </c>
      <c r="AI28" s="871"/>
      <c r="AJ28" s="871"/>
      <c r="AK28" s="871"/>
      <c r="AL28" s="871"/>
      <c r="AM28" s="871"/>
      <c r="AN28" s="872"/>
      <c r="AO28" s="873">
        <v>1884</v>
      </c>
      <c r="AP28" s="871"/>
      <c r="AQ28" s="871"/>
      <c r="AR28" s="871"/>
      <c r="AS28" s="871"/>
      <c r="AT28" s="871"/>
      <c r="AU28" s="883"/>
    </row>
    <row r="29" spans="2:48" ht="24" customHeight="1">
      <c r="B29" s="364" t="s">
        <v>381</v>
      </c>
      <c r="C29" s="365"/>
      <c r="D29" s="365"/>
      <c r="E29" s="366"/>
      <c r="F29" s="876">
        <v>155989</v>
      </c>
      <c r="G29" s="876"/>
      <c r="H29" s="876"/>
      <c r="I29" s="876"/>
      <c r="J29" s="876"/>
      <c r="K29" s="876"/>
      <c r="L29" s="877"/>
      <c r="M29" s="877">
        <v>205030</v>
      </c>
      <c r="N29" s="878"/>
      <c r="O29" s="878"/>
      <c r="P29" s="878"/>
      <c r="Q29" s="878"/>
      <c r="R29" s="878"/>
      <c r="S29" s="878"/>
      <c r="T29" s="878">
        <v>152532</v>
      </c>
      <c r="U29" s="878"/>
      <c r="V29" s="878"/>
      <c r="W29" s="878"/>
      <c r="X29" s="878"/>
      <c r="Y29" s="878"/>
      <c r="Z29" s="879"/>
      <c r="AA29" s="879">
        <v>146065</v>
      </c>
      <c r="AB29" s="880"/>
      <c r="AC29" s="880"/>
      <c r="AD29" s="880"/>
      <c r="AE29" s="880"/>
      <c r="AF29" s="880"/>
      <c r="AG29" s="881"/>
      <c r="AH29" s="877">
        <v>189742</v>
      </c>
      <c r="AI29" s="878"/>
      <c r="AJ29" s="878"/>
      <c r="AK29" s="878"/>
      <c r="AL29" s="878"/>
      <c r="AM29" s="878"/>
      <c r="AN29" s="878"/>
      <c r="AO29" s="878">
        <v>213127</v>
      </c>
      <c r="AP29" s="878"/>
      <c r="AQ29" s="878"/>
      <c r="AR29" s="878"/>
      <c r="AS29" s="878"/>
      <c r="AT29" s="878"/>
      <c r="AU29" s="882"/>
      <c r="AV29" s="361"/>
    </row>
    <row r="30" spans="2:48" ht="24" customHeight="1">
      <c r="F30" s="367"/>
      <c r="G30" s="367"/>
      <c r="H30" s="367"/>
      <c r="I30" s="367"/>
      <c r="J30" s="367"/>
      <c r="K30" s="367"/>
      <c r="L30" s="367"/>
      <c r="M30" s="367"/>
      <c r="AA30" s="367"/>
      <c r="AB30" s="367"/>
      <c r="AC30" s="367"/>
      <c r="AD30" s="367"/>
      <c r="AE30" s="367"/>
      <c r="AF30" s="367"/>
      <c r="AG30" s="367"/>
      <c r="AH30" s="367"/>
      <c r="AU30" s="282" t="s">
        <v>482</v>
      </c>
    </row>
    <row r="31" spans="2:48" ht="24" customHeight="1">
      <c r="B31" s="293" t="s">
        <v>483</v>
      </c>
    </row>
    <row r="32" spans="2:48" ht="17.25" customHeight="1">
      <c r="B32" s="295"/>
      <c r="AU32" s="282" t="s">
        <v>380</v>
      </c>
    </row>
    <row r="33" spans="2:48" ht="24" customHeight="1">
      <c r="B33" s="368" t="s">
        <v>379</v>
      </c>
      <c r="C33" s="772" t="s">
        <v>378</v>
      </c>
      <c r="D33" s="772"/>
      <c r="E33" s="772"/>
      <c r="F33" s="892" t="s">
        <v>377</v>
      </c>
      <c r="G33" s="835"/>
      <c r="H33" s="835"/>
      <c r="I33" s="835"/>
      <c r="J33" s="835"/>
      <c r="K33" s="835"/>
      <c r="L33" s="836"/>
      <c r="M33" s="795" t="s">
        <v>376</v>
      </c>
      <c r="N33" s="893"/>
      <c r="O33" s="893"/>
      <c r="P33" s="893"/>
      <c r="Q33" s="893"/>
      <c r="R33" s="893"/>
      <c r="S33" s="894"/>
      <c r="T33" s="795" t="s">
        <v>375</v>
      </c>
      <c r="U33" s="893"/>
      <c r="V33" s="893"/>
      <c r="W33" s="893"/>
      <c r="X33" s="893"/>
      <c r="Y33" s="893"/>
      <c r="Z33" s="894"/>
      <c r="AA33" s="795" t="s">
        <v>374</v>
      </c>
      <c r="AB33" s="893"/>
      <c r="AC33" s="893"/>
      <c r="AD33" s="893"/>
      <c r="AE33" s="893"/>
      <c r="AF33" s="893"/>
      <c r="AG33" s="894"/>
      <c r="AH33" s="795" t="s">
        <v>373</v>
      </c>
      <c r="AI33" s="893"/>
      <c r="AJ33" s="893"/>
      <c r="AK33" s="893"/>
      <c r="AL33" s="893"/>
      <c r="AM33" s="893"/>
      <c r="AN33" s="894"/>
      <c r="AO33" s="795" t="s">
        <v>372</v>
      </c>
      <c r="AP33" s="884"/>
      <c r="AQ33" s="884"/>
      <c r="AR33" s="884"/>
      <c r="AS33" s="884"/>
      <c r="AT33" s="884"/>
      <c r="AU33" s="885"/>
    </row>
    <row r="34" spans="2:48" ht="24" customHeight="1">
      <c r="B34" s="369" t="s">
        <v>370</v>
      </c>
      <c r="C34" s="886" t="s">
        <v>369</v>
      </c>
      <c r="D34" s="886"/>
      <c r="E34" s="887"/>
      <c r="F34" s="867">
        <v>18</v>
      </c>
      <c r="G34" s="848"/>
      <c r="H34" s="848"/>
      <c r="I34" s="848"/>
      <c r="J34" s="848"/>
      <c r="K34" s="848"/>
      <c r="L34" s="888"/>
      <c r="M34" s="867">
        <v>24</v>
      </c>
      <c r="N34" s="848"/>
      <c r="O34" s="848"/>
      <c r="P34" s="848"/>
      <c r="Q34" s="848"/>
      <c r="R34" s="848"/>
      <c r="S34" s="888"/>
      <c r="T34" s="867">
        <v>42</v>
      </c>
      <c r="U34" s="848"/>
      <c r="V34" s="848"/>
      <c r="W34" s="848"/>
      <c r="X34" s="848"/>
      <c r="Y34" s="848"/>
      <c r="Z34" s="888"/>
      <c r="AA34" s="867">
        <v>1</v>
      </c>
      <c r="AB34" s="848"/>
      <c r="AC34" s="848"/>
      <c r="AD34" s="848"/>
      <c r="AE34" s="848"/>
      <c r="AF34" s="848"/>
      <c r="AG34" s="888"/>
      <c r="AH34" s="867">
        <v>1</v>
      </c>
      <c r="AI34" s="848"/>
      <c r="AJ34" s="848"/>
      <c r="AK34" s="848"/>
      <c r="AL34" s="848"/>
      <c r="AM34" s="848"/>
      <c r="AN34" s="888"/>
      <c r="AO34" s="889">
        <f t="shared" ref="AO34:AO39" si="0">SUM(F34:AN34)</f>
        <v>86</v>
      </c>
      <c r="AP34" s="890"/>
      <c r="AQ34" s="890"/>
      <c r="AR34" s="890"/>
      <c r="AS34" s="890"/>
      <c r="AT34" s="890"/>
      <c r="AU34" s="891"/>
    </row>
    <row r="35" spans="2:48" ht="24" customHeight="1">
      <c r="B35" s="370" t="s">
        <v>484</v>
      </c>
      <c r="C35" s="886" t="s">
        <v>371</v>
      </c>
      <c r="D35" s="886"/>
      <c r="E35" s="886"/>
      <c r="F35" s="839">
        <v>24</v>
      </c>
      <c r="G35" s="827"/>
      <c r="H35" s="827"/>
      <c r="I35" s="827"/>
      <c r="J35" s="827"/>
      <c r="K35" s="827"/>
      <c r="L35" s="840"/>
      <c r="M35" s="867">
        <v>31</v>
      </c>
      <c r="N35" s="848"/>
      <c r="O35" s="848"/>
      <c r="P35" s="848"/>
      <c r="Q35" s="848"/>
      <c r="R35" s="848"/>
      <c r="S35" s="888"/>
      <c r="T35" s="867">
        <v>139</v>
      </c>
      <c r="U35" s="848"/>
      <c r="V35" s="848"/>
      <c r="W35" s="848"/>
      <c r="X35" s="848"/>
      <c r="Y35" s="848"/>
      <c r="Z35" s="888"/>
      <c r="AA35" s="867">
        <v>1</v>
      </c>
      <c r="AB35" s="848"/>
      <c r="AC35" s="848"/>
      <c r="AD35" s="848"/>
      <c r="AE35" s="848"/>
      <c r="AF35" s="848"/>
      <c r="AG35" s="888"/>
      <c r="AH35" s="867">
        <v>1</v>
      </c>
      <c r="AI35" s="848"/>
      <c r="AJ35" s="848"/>
      <c r="AK35" s="848"/>
      <c r="AL35" s="848"/>
      <c r="AM35" s="848"/>
      <c r="AN35" s="888"/>
      <c r="AO35" s="889">
        <f t="shared" si="0"/>
        <v>196</v>
      </c>
      <c r="AP35" s="890"/>
      <c r="AQ35" s="890"/>
      <c r="AR35" s="890"/>
      <c r="AS35" s="890"/>
      <c r="AT35" s="890"/>
      <c r="AU35" s="891"/>
    </row>
    <row r="36" spans="2:48" ht="24" customHeight="1">
      <c r="B36" s="371" t="s">
        <v>370</v>
      </c>
      <c r="C36" s="886" t="s">
        <v>369</v>
      </c>
      <c r="D36" s="886"/>
      <c r="E36" s="886"/>
      <c r="F36" s="839">
        <v>18</v>
      </c>
      <c r="G36" s="827"/>
      <c r="H36" s="827"/>
      <c r="I36" s="827"/>
      <c r="J36" s="827"/>
      <c r="K36" s="827"/>
      <c r="L36" s="840"/>
      <c r="M36" s="867">
        <v>15</v>
      </c>
      <c r="N36" s="848"/>
      <c r="O36" s="848"/>
      <c r="P36" s="848"/>
      <c r="Q36" s="848"/>
      <c r="R36" s="848"/>
      <c r="S36" s="888"/>
      <c r="T36" s="867">
        <v>59</v>
      </c>
      <c r="U36" s="848"/>
      <c r="V36" s="848"/>
      <c r="W36" s="848"/>
      <c r="X36" s="848"/>
      <c r="Y36" s="848"/>
      <c r="Z36" s="888"/>
      <c r="AA36" s="867">
        <v>1</v>
      </c>
      <c r="AB36" s="848"/>
      <c r="AC36" s="848"/>
      <c r="AD36" s="848"/>
      <c r="AE36" s="848"/>
      <c r="AF36" s="848"/>
      <c r="AG36" s="888"/>
      <c r="AH36" s="867">
        <v>1</v>
      </c>
      <c r="AI36" s="848"/>
      <c r="AJ36" s="848"/>
      <c r="AK36" s="848"/>
      <c r="AL36" s="848"/>
      <c r="AM36" s="848"/>
      <c r="AN36" s="888"/>
      <c r="AO36" s="889">
        <f t="shared" si="0"/>
        <v>94</v>
      </c>
      <c r="AP36" s="890"/>
      <c r="AQ36" s="890"/>
      <c r="AR36" s="890"/>
      <c r="AS36" s="890"/>
      <c r="AT36" s="890"/>
      <c r="AU36" s="891"/>
    </row>
    <row r="37" spans="2:48" ht="24" customHeight="1">
      <c r="B37" s="370" t="s">
        <v>485</v>
      </c>
      <c r="C37" s="886" t="s">
        <v>368</v>
      </c>
      <c r="D37" s="886"/>
      <c r="E37" s="886"/>
      <c r="F37" s="839">
        <v>30</v>
      </c>
      <c r="G37" s="827"/>
      <c r="H37" s="827"/>
      <c r="I37" s="827"/>
      <c r="J37" s="827"/>
      <c r="K37" s="827"/>
      <c r="L37" s="840"/>
      <c r="M37" s="867">
        <v>32</v>
      </c>
      <c r="N37" s="848"/>
      <c r="O37" s="848"/>
      <c r="P37" s="848"/>
      <c r="Q37" s="848"/>
      <c r="R37" s="848"/>
      <c r="S37" s="888"/>
      <c r="T37" s="867">
        <v>140</v>
      </c>
      <c r="U37" s="848"/>
      <c r="V37" s="848"/>
      <c r="W37" s="848"/>
      <c r="X37" s="848"/>
      <c r="Y37" s="848"/>
      <c r="Z37" s="888"/>
      <c r="AA37" s="867">
        <v>1</v>
      </c>
      <c r="AB37" s="848"/>
      <c r="AC37" s="848"/>
      <c r="AD37" s="848"/>
      <c r="AE37" s="848"/>
      <c r="AF37" s="848"/>
      <c r="AG37" s="888"/>
      <c r="AH37" s="867">
        <v>1</v>
      </c>
      <c r="AI37" s="848"/>
      <c r="AJ37" s="848"/>
      <c r="AK37" s="848"/>
      <c r="AL37" s="848"/>
      <c r="AM37" s="848"/>
      <c r="AN37" s="888"/>
      <c r="AO37" s="889">
        <f t="shared" si="0"/>
        <v>204</v>
      </c>
      <c r="AP37" s="890"/>
      <c r="AQ37" s="890"/>
      <c r="AR37" s="890"/>
      <c r="AS37" s="890"/>
      <c r="AT37" s="890"/>
      <c r="AU37" s="891"/>
      <c r="AV37" s="361"/>
    </row>
    <row r="38" spans="2:48" ht="24" customHeight="1">
      <c r="B38" s="371" t="s">
        <v>370</v>
      </c>
      <c r="C38" s="886" t="s">
        <v>369</v>
      </c>
      <c r="D38" s="886"/>
      <c r="E38" s="886"/>
      <c r="F38" s="839">
        <v>14</v>
      </c>
      <c r="G38" s="827"/>
      <c r="H38" s="827"/>
      <c r="I38" s="827"/>
      <c r="J38" s="827"/>
      <c r="K38" s="827"/>
      <c r="L38" s="840"/>
      <c r="M38" s="867">
        <v>13</v>
      </c>
      <c r="N38" s="848"/>
      <c r="O38" s="848"/>
      <c r="P38" s="848"/>
      <c r="Q38" s="848"/>
      <c r="R38" s="848"/>
      <c r="S38" s="888"/>
      <c r="T38" s="867">
        <v>42</v>
      </c>
      <c r="U38" s="848"/>
      <c r="V38" s="848"/>
      <c r="W38" s="848"/>
      <c r="X38" s="848"/>
      <c r="Y38" s="848"/>
      <c r="Z38" s="888"/>
      <c r="AA38" s="867">
        <v>1</v>
      </c>
      <c r="AB38" s="848"/>
      <c r="AC38" s="848"/>
      <c r="AD38" s="848"/>
      <c r="AE38" s="848"/>
      <c r="AF38" s="848"/>
      <c r="AG38" s="888"/>
      <c r="AH38" s="867">
        <v>1</v>
      </c>
      <c r="AI38" s="848"/>
      <c r="AJ38" s="848"/>
      <c r="AK38" s="848"/>
      <c r="AL38" s="848"/>
      <c r="AM38" s="848"/>
      <c r="AN38" s="888"/>
      <c r="AO38" s="889">
        <f t="shared" si="0"/>
        <v>71</v>
      </c>
      <c r="AP38" s="890"/>
      <c r="AQ38" s="890"/>
      <c r="AR38" s="890"/>
      <c r="AS38" s="890"/>
      <c r="AT38" s="890"/>
      <c r="AU38" s="891"/>
    </row>
    <row r="39" spans="2:48" ht="24" customHeight="1">
      <c r="B39" s="372" t="s">
        <v>486</v>
      </c>
      <c r="C39" s="898" t="s">
        <v>368</v>
      </c>
      <c r="D39" s="898"/>
      <c r="E39" s="898"/>
      <c r="F39" s="899">
        <v>24</v>
      </c>
      <c r="G39" s="900"/>
      <c r="H39" s="900"/>
      <c r="I39" s="900"/>
      <c r="J39" s="900"/>
      <c r="K39" s="900"/>
      <c r="L39" s="901"/>
      <c r="M39" s="899">
        <v>31</v>
      </c>
      <c r="N39" s="900"/>
      <c r="O39" s="900"/>
      <c r="P39" s="900"/>
      <c r="Q39" s="900"/>
      <c r="R39" s="900"/>
      <c r="S39" s="901"/>
      <c r="T39" s="899">
        <v>145</v>
      </c>
      <c r="U39" s="900"/>
      <c r="V39" s="900"/>
      <c r="W39" s="900"/>
      <c r="X39" s="900"/>
      <c r="Y39" s="900"/>
      <c r="Z39" s="901"/>
      <c r="AA39" s="899">
        <v>1</v>
      </c>
      <c r="AB39" s="900"/>
      <c r="AC39" s="900"/>
      <c r="AD39" s="900"/>
      <c r="AE39" s="900"/>
      <c r="AF39" s="900"/>
      <c r="AG39" s="901"/>
      <c r="AH39" s="899">
        <v>1</v>
      </c>
      <c r="AI39" s="900"/>
      <c r="AJ39" s="900"/>
      <c r="AK39" s="900"/>
      <c r="AL39" s="900"/>
      <c r="AM39" s="900"/>
      <c r="AN39" s="901"/>
      <c r="AO39" s="895">
        <f t="shared" si="0"/>
        <v>202</v>
      </c>
      <c r="AP39" s="896"/>
      <c r="AQ39" s="896"/>
      <c r="AR39" s="896"/>
      <c r="AS39" s="896"/>
      <c r="AT39" s="896"/>
      <c r="AU39" s="897"/>
    </row>
    <row r="40" spans="2:48" ht="15" customHeight="1">
      <c r="B40" s="373" t="s">
        <v>367</v>
      </c>
      <c r="AU40" s="282" t="s">
        <v>487</v>
      </c>
    </row>
  </sheetData>
  <mergeCells count="193">
    <mergeCell ref="AO39:AU39"/>
    <mergeCell ref="C39:E39"/>
    <mergeCell ref="F39:L39"/>
    <mergeCell ref="M39:S39"/>
    <mergeCell ref="T39:Z39"/>
    <mergeCell ref="AA39:AG39"/>
    <mergeCell ref="AH39:AN39"/>
    <mergeCell ref="AO37:AU37"/>
    <mergeCell ref="C38:E38"/>
    <mergeCell ref="F38:L38"/>
    <mergeCell ref="M38:S38"/>
    <mergeCell ref="T38:Z38"/>
    <mergeCell ref="AA38:AG38"/>
    <mergeCell ref="AH38:AN38"/>
    <mergeCell ref="AO38:AU38"/>
    <mergeCell ref="C37:E37"/>
    <mergeCell ref="F37:L37"/>
    <mergeCell ref="M37:S37"/>
    <mergeCell ref="T37:Z37"/>
    <mergeCell ref="AA37:AG37"/>
    <mergeCell ref="AH37:AN37"/>
    <mergeCell ref="AO35:AU35"/>
    <mergeCell ref="C36:E36"/>
    <mergeCell ref="F36:L36"/>
    <mergeCell ref="M36:S36"/>
    <mergeCell ref="T36:Z36"/>
    <mergeCell ref="AA36:AG36"/>
    <mergeCell ref="AH36:AN36"/>
    <mergeCell ref="AO36:AU36"/>
    <mergeCell ref="C35:E35"/>
    <mergeCell ref="F35:L35"/>
    <mergeCell ref="M35:S35"/>
    <mergeCell ref="T35:Z35"/>
    <mergeCell ref="AA35:AG35"/>
    <mergeCell ref="AH35:AN35"/>
    <mergeCell ref="AO33:AU33"/>
    <mergeCell ref="C34:E34"/>
    <mergeCell ref="F34:L34"/>
    <mergeCell ref="M34:S34"/>
    <mergeCell ref="T34:Z34"/>
    <mergeCell ref="AA34:AG34"/>
    <mergeCell ref="AH34:AN34"/>
    <mergeCell ref="AO34:AU34"/>
    <mergeCell ref="C33:E33"/>
    <mergeCell ref="F33:L33"/>
    <mergeCell ref="M33:S33"/>
    <mergeCell ref="T33:Z33"/>
    <mergeCell ref="AA33:AG33"/>
    <mergeCell ref="AH33:AN33"/>
    <mergeCell ref="F29:L29"/>
    <mergeCell ref="M29:S29"/>
    <mergeCell ref="T29:Z29"/>
    <mergeCell ref="AA29:AG29"/>
    <mergeCell ref="AH29:AN29"/>
    <mergeCell ref="AO29:AU29"/>
    <mergeCell ref="AO27:AU27"/>
    <mergeCell ref="F28:L28"/>
    <mergeCell ref="M28:S28"/>
    <mergeCell ref="T28:Z28"/>
    <mergeCell ref="AA28:AG28"/>
    <mergeCell ref="AH28:AN28"/>
    <mergeCell ref="AO28:AU28"/>
    <mergeCell ref="AH23:AN26"/>
    <mergeCell ref="AO23:AU26"/>
    <mergeCell ref="B25:C26"/>
    <mergeCell ref="D25:E26"/>
    <mergeCell ref="B27:D28"/>
    <mergeCell ref="F27:L27"/>
    <mergeCell ref="M27:S27"/>
    <mergeCell ref="T27:Z27"/>
    <mergeCell ref="AA27:AG27"/>
    <mergeCell ref="AH27:AN27"/>
    <mergeCell ref="B23:C24"/>
    <mergeCell ref="D23:E24"/>
    <mergeCell ref="F23:L26"/>
    <mergeCell ref="M23:S26"/>
    <mergeCell ref="T23:Z26"/>
    <mergeCell ref="AA23:AG26"/>
    <mergeCell ref="AJ18:AO18"/>
    <mergeCell ref="AP18:AU18"/>
    <mergeCell ref="B19:E19"/>
    <mergeCell ref="F19:K19"/>
    <mergeCell ref="L19:Q19"/>
    <mergeCell ref="R19:W19"/>
    <mergeCell ref="X19:AC19"/>
    <mergeCell ref="AD19:AI19"/>
    <mergeCell ref="AJ19:AO19"/>
    <mergeCell ref="AP19:AU19"/>
    <mergeCell ref="B18:E18"/>
    <mergeCell ref="F18:K18"/>
    <mergeCell ref="L18:Q18"/>
    <mergeCell ref="R18:W18"/>
    <mergeCell ref="X18:AC18"/>
    <mergeCell ref="AD18:AI18"/>
    <mergeCell ref="AJ16:AO16"/>
    <mergeCell ref="AP16:AU16"/>
    <mergeCell ref="B17:E17"/>
    <mergeCell ref="F17:K17"/>
    <mergeCell ref="L17:Q17"/>
    <mergeCell ref="R17:W17"/>
    <mergeCell ref="X17:AC17"/>
    <mergeCell ref="AD17:AI17"/>
    <mergeCell ref="AJ17:AO17"/>
    <mergeCell ref="AP17:AU17"/>
    <mergeCell ref="B16:E16"/>
    <mergeCell ref="F16:K16"/>
    <mergeCell ref="L16:Q16"/>
    <mergeCell ref="R16:W16"/>
    <mergeCell ref="X16:AC16"/>
    <mergeCell ref="AD16:AI16"/>
    <mergeCell ref="AJ14:AO14"/>
    <mergeCell ref="AP14:AU14"/>
    <mergeCell ref="B15:E15"/>
    <mergeCell ref="F15:K15"/>
    <mergeCell ref="L15:Q15"/>
    <mergeCell ref="R15:W15"/>
    <mergeCell ref="X15:AC15"/>
    <mergeCell ref="AD15:AI15"/>
    <mergeCell ref="AJ15:AO15"/>
    <mergeCell ref="AP15:AU15"/>
    <mergeCell ref="B14:E14"/>
    <mergeCell ref="F14:K14"/>
    <mergeCell ref="L14:Q14"/>
    <mergeCell ref="R14:W14"/>
    <mergeCell ref="X14:AC14"/>
    <mergeCell ref="AD14:AI14"/>
    <mergeCell ref="AJ12:AO12"/>
    <mergeCell ref="AP12:AU12"/>
    <mergeCell ref="B13:E13"/>
    <mergeCell ref="F13:K13"/>
    <mergeCell ref="L13:Q13"/>
    <mergeCell ref="R13:W13"/>
    <mergeCell ref="X13:AC13"/>
    <mergeCell ref="AD13:AI13"/>
    <mergeCell ref="AJ13:AO13"/>
    <mergeCell ref="AP13:AU13"/>
    <mergeCell ref="B12:E12"/>
    <mergeCell ref="F12:K12"/>
    <mergeCell ref="L12:Q12"/>
    <mergeCell ref="R12:W12"/>
    <mergeCell ref="X12:AC12"/>
    <mergeCell ref="AD12:AI12"/>
    <mergeCell ref="AJ10:AO10"/>
    <mergeCell ref="AP10:AU10"/>
    <mergeCell ref="B11:E11"/>
    <mergeCell ref="F11:K11"/>
    <mergeCell ref="L11:Q11"/>
    <mergeCell ref="R11:W11"/>
    <mergeCell ref="X11:AC11"/>
    <mergeCell ref="AD11:AI11"/>
    <mergeCell ref="AJ11:AO11"/>
    <mergeCell ref="AP11:AU11"/>
    <mergeCell ref="B10:E10"/>
    <mergeCell ref="F10:K10"/>
    <mergeCell ref="L10:Q10"/>
    <mergeCell ref="R10:W10"/>
    <mergeCell ref="X10:AC10"/>
    <mergeCell ref="AD10:AI10"/>
    <mergeCell ref="B8:E8"/>
    <mergeCell ref="F8:K8"/>
    <mergeCell ref="L8:Q8"/>
    <mergeCell ref="R8:W8"/>
    <mergeCell ref="X8:AC8"/>
    <mergeCell ref="AD8:AI8"/>
    <mergeCell ref="AJ8:AO8"/>
    <mergeCell ref="AP8:AU8"/>
    <mergeCell ref="B9:E9"/>
    <mergeCell ref="F9:K9"/>
    <mergeCell ref="L9:Q9"/>
    <mergeCell ref="R9:W9"/>
    <mergeCell ref="X9:AC9"/>
    <mergeCell ref="AD9:AI9"/>
    <mergeCell ref="AJ9:AO9"/>
    <mergeCell ref="AP9:AU9"/>
    <mergeCell ref="AD3:AI6"/>
    <mergeCell ref="AJ3:AO6"/>
    <mergeCell ref="AP3:AU6"/>
    <mergeCell ref="B5:C6"/>
    <mergeCell ref="D5:E6"/>
    <mergeCell ref="B7:E7"/>
    <mergeCell ref="F7:K7"/>
    <mergeCell ref="L7:Q7"/>
    <mergeCell ref="R7:W7"/>
    <mergeCell ref="X7:AC7"/>
    <mergeCell ref="B3:C4"/>
    <mergeCell ref="D3:E4"/>
    <mergeCell ref="F3:K6"/>
    <mergeCell ref="L3:Q6"/>
    <mergeCell ref="R3:W6"/>
    <mergeCell ref="X3:AC6"/>
    <mergeCell ref="AD7:AI7"/>
    <mergeCell ref="AJ7:AO7"/>
    <mergeCell ref="AP7:AU7"/>
  </mergeCells>
  <phoneticPr fontId="2"/>
  <pageMargins left="0.59055118110236227" right="0.59055118110236227" top="0.59055118110236227" bottom="0.59055118110236227" header="0.31496062992125984" footer="0.31496062992125984"/>
  <pageSetup paperSize="9" firstPageNumber="79" orientation="portrait" useFirstPageNumber="1" r:id="rId1"/>
  <headerFooter alignWithMargins="0">
    <oddHeader>&amp;R&amp;10産   業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opLeftCell="A13" zoomScale="85" zoomScaleNormal="85" workbookViewId="0">
      <selection activeCell="L23" sqref="L23"/>
    </sheetView>
  </sheetViews>
  <sheetFormatPr defaultRowHeight="14.25"/>
  <cols>
    <col min="9" max="9" width="12.625" customWidth="1"/>
    <col min="15" max="15" width="9.875" customWidth="1"/>
    <col min="16" max="16" width="10.625" customWidth="1"/>
    <col min="17" max="17" width="9.5" customWidth="1"/>
    <col min="18" max="18" width="10.125" customWidth="1"/>
  </cols>
  <sheetData>
    <row r="1" spans="1:30">
      <c r="A1" t="s">
        <v>573</v>
      </c>
      <c r="J1" s="39"/>
      <c r="K1" s="74"/>
      <c r="L1" s="74"/>
      <c r="M1" s="74"/>
      <c r="N1" s="74"/>
      <c r="P1" s="74"/>
      <c r="Q1" s="74"/>
      <c r="R1" s="74"/>
      <c r="S1" s="75"/>
    </row>
    <row r="2" spans="1:30">
      <c r="J2" s="74"/>
      <c r="K2" s="74"/>
      <c r="L2" s="74"/>
      <c r="M2" s="74"/>
      <c r="N2" s="74"/>
      <c r="P2" s="74"/>
      <c r="Q2" s="74"/>
      <c r="R2" s="44"/>
    </row>
    <row r="3" spans="1:30">
      <c r="J3" s="8"/>
      <c r="K3" s="48"/>
      <c r="L3" s="48"/>
      <c r="M3" s="48"/>
      <c r="N3" s="48"/>
      <c r="P3" s="48"/>
      <c r="Q3" s="48"/>
      <c r="R3" s="44"/>
      <c r="AA3" s="4" t="s">
        <v>72</v>
      </c>
      <c r="AB3" s="4" t="s">
        <v>46</v>
      </c>
      <c r="AC3" s="4" t="s">
        <v>47</v>
      </c>
      <c r="AD3" s="30" t="s">
        <v>65</v>
      </c>
    </row>
    <row r="4" spans="1:30">
      <c r="J4" s="8"/>
      <c r="K4" s="48"/>
      <c r="L4" s="48"/>
      <c r="M4" s="48"/>
      <c r="N4" s="48"/>
      <c r="P4" s="48"/>
      <c r="Q4" s="48"/>
      <c r="R4" s="44"/>
      <c r="W4" s="35">
        <v>1193</v>
      </c>
      <c r="X4" s="31">
        <v>1032</v>
      </c>
      <c r="Y4" s="31">
        <v>1074</v>
      </c>
      <c r="Z4" s="35">
        <v>254</v>
      </c>
      <c r="AA4" s="35">
        <v>1113</v>
      </c>
      <c r="AB4" s="35">
        <v>934</v>
      </c>
      <c r="AC4" s="35">
        <v>1142</v>
      </c>
      <c r="AD4" s="32">
        <v>373</v>
      </c>
    </row>
    <row r="5" spans="1:30">
      <c r="J5" s="8"/>
      <c r="K5" s="48"/>
      <c r="L5" s="48"/>
      <c r="M5" s="48"/>
      <c r="N5" s="48"/>
      <c r="P5" s="48"/>
      <c r="Q5" s="48"/>
      <c r="R5" s="44"/>
      <c r="W5" s="35">
        <v>739</v>
      </c>
      <c r="X5" s="31">
        <v>1033</v>
      </c>
      <c r="Y5" s="31">
        <v>858</v>
      </c>
      <c r="Z5" s="35">
        <v>233</v>
      </c>
      <c r="AA5" s="35">
        <v>736</v>
      </c>
      <c r="AB5" s="35">
        <v>854</v>
      </c>
      <c r="AC5" s="35">
        <v>900</v>
      </c>
      <c r="AD5" s="32">
        <v>314</v>
      </c>
    </row>
    <row r="6" spans="1:30">
      <c r="J6" s="8"/>
      <c r="K6" s="48"/>
      <c r="L6" s="48"/>
      <c r="M6" s="48"/>
      <c r="N6" s="48"/>
      <c r="P6" s="48"/>
      <c r="Q6" s="48"/>
      <c r="R6" s="44"/>
      <c r="W6" s="35">
        <v>471</v>
      </c>
      <c r="X6" s="31">
        <v>912</v>
      </c>
      <c r="Y6" s="31">
        <v>804</v>
      </c>
      <c r="Z6" s="35">
        <v>241</v>
      </c>
      <c r="AA6" s="35">
        <v>441</v>
      </c>
      <c r="AB6" s="35">
        <v>728</v>
      </c>
      <c r="AC6" s="35">
        <v>763</v>
      </c>
      <c r="AD6" s="32">
        <v>320</v>
      </c>
    </row>
    <row r="7" spans="1:30">
      <c r="J7" s="8"/>
      <c r="K7" s="48"/>
      <c r="L7" s="48"/>
      <c r="M7" s="48"/>
      <c r="N7" s="48"/>
      <c r="P7" s="48"/>
      <c r="Q7" s="48"/>
      <c r="R7" s="44"/>
      <c r="W7" s="35">
        <v>481</v>
      </c>
      <c r="X7" s="31">
        <v>765</v>
      </c>
      <c r="Y7" s="31">
        <v>989</v>
      </c>
      <c r="Z7" s="35">
        <v>353</v>
      </c>
      <c r="AA7" s="35">
        <v>487</v>
      </c>
      <c r="AB7" s="35">
        <v>659</v>
      </c>
      <c r="AC7" s="35">
        <v>864</v>
      </c>
      <c r="AD7" s="32">
        <v>435</v>
      </c>
    </row>
    <row r="8" spans="1:30">
      <c r="J8" s="8"/>
      <c r="K8" s="48"/>
      <c r="L8" s="48"/>
      <c r="M8" s="48"/>
      <c r="N8" s="48"/>
      <c r="P8" s="48"/>
      <c r="Q8" s="48"/>
      <c r="R8" s="44"/>
      <c r="W8" s="35">
        <v>336</v>
      </c>
      <c r="X8" s="31">
        <v>542</v>
      </c>
      <c r="Y8" s="31">
        <v>911</v>
      </c>
      <c r="Z8" s="35">
        <v>402</v>
      </c>
      <c r="AA8" s="35">
        <v>365</v>
      </c>
      <c r="AB8" s="35">
        <v>451</v>
      </c>
      <c r="AC8" s="35">
        <v>764</v>
      </c>
      <c r="AD8" s="32">
        <v>460</v>
      </c>
    </row>
    <row r="9" spans="1:30">
      <c r="J9" s="8"/>
      <c r="K9" s="48"/>
      <c r="L9" s="48"/>
      <c r="M9" s="48"/>
      <c r="N9" s="48"/>
      <c r="P9" s="48"/>
      <c r="Q9" s="48"/>
      <c r="R9" s="44"/>
      <c r="W9" s="35">
        <v>180</v>
      </c>
      <c r="X9" s="31">
        <v>312</v>
      </c>
      <c r="Y9" s="31">
        <v>650</v>
      </c>
      <c r="Z9" s="35">
        <v>407</v>
      </c>
      <c r="AA9" s="35">
        <v>183</v>
      </c>
      <c r="AB9" s="35">
        <v>289</v>
      </c>
      <c r="AC9" s="35">
        <v>501</v>
      </c>
      <c r="AD9" s="32">
        <v>433</v>
      </c>
    </row>
    <row r="10" spans="1:30">
      <c r="J10" s="44"/>
      <c r="K10" s="44"/>
      <c r="L10" s="44"/>
      <c r="M10" s="44"/>
      <c r="N10" s="44"/>
      <c r="P10" s="44"/>
      <c r="Q10" s="44"/>
      <c r="R10" s="44"/>
      <c r="W10" s="35"/>
      <c r="X10" s="31"/>
      <c r="Y10" s="31"/>
      <c r="Z10" s="35"/>
      <c r="AA10" s="35"/>
      <c r="AB10" s="35"/>
      <c r="AC10" s="35"/>
      <c r="AD10" s="32"/>
    </row>
    <row r="11" spans="1:30">
      <c r="K11" s="76" t="s">
        <v>72</v>
      </c>
      <c r="L11" s="76" t="s">
        <v>46</v>
      </c>
      <c r="M11" s="76" t="s">
        <v>47</v>
      </c>
      <c r="N11" s="80" t="s">
        <v>65</v>
      </c>
      <c r="W11" s="4" t="s">
        <v>72</v>
      </c>
      <c r="X11" s="4" t="s">
        <v>46</v>
      </c>
      <c r="Y11" s="4" t="s">
        <v>47</v>
      </c>
      <c r="Z11" s="30" t="s">
        <v>65</v>
      </c>
    </row>
    <row r="13" spans="1:30">
      <c r="J13" s="244" t="s">
        <v>73</v>
      </c>
      <c r="K13" s="120">
        <f t="shared" ref="K13:K16" si="0">SUM(W5,AA5)</f>
        <v>1475</v>
      </c>
      <c r="L13" s="120">
        <f t="shared" ref="L13:L16" si="1">SUM(X5,AB5)</f>
        <v>1887</v>
      </c>
      <c r="M13" s="120">
        <f t="shared" ref="M13:M16" si="2">SUM(Y5,AC5)</f>
        <v>1758</v>
      </c>
      <c r="N13" s="120">
        <f t="shared" ref="N13:N15" si="3">SUM(Z5,AD5)</f>
        <v>547</v>
      </c>
    </row>
    <row r="14" spans="1:30">
      <c r="J14" s="244" t="s">
        <v>64</v>
      </c>
      <c r="K14" s="120">
        <f t="shared" si="0"/>
        <v>912</v>
      </c>
      <c r="L14" s="120">
        <f t="shared" si="1"/>
        <v>1640</v>
      </c>
      <c r="M14" s="120">
        <f t="shared" si="2"/>
        <v>1567</v>
      </c>
      <c r="N14" s="120">
        <f t="shared" si="3"/>
        <v>561</v>
      </c>
    </row>
    <row r="15" spans="1:30">
      <c r="J15" s="244" t="s">
        <v>63</v>
      </c>
      <c r="K15" s="120">
        <f t="shared" si="0"/>
        <v>968</v>
      </c>
      <c r="L15" s="120">
        <f t="shared" si="1"/>
        <v>1424</v>
      </c>
      <c r="M15" s="120">
        <f t="shared" si="2"/>
        <v>1853</v>
      </c>
      <c r="N15" s="120">
        <f t="shared" si="3"/>
        <v>788</v>
      </c>
    </row>
    <row r="16" spans="1:30">
      <c r="J16" s="244" t="s">
        <v>62</v>
      </c>
      <c r="K16" s="120">
        <f t="shared" si="0"/>
        <v>701</v>
      </c>
      <c r="L16" s="120">
        <f t="shared" si="1"/>
        <v>993</v>
      </c>
      <c r="M16" s="120">
        <f t="shared" si="2"/>
        <v>1675</v>
      </c>
      <c r="N16" s="120">
        <f>SUM(Z8,AD8)</f>
        <v>862</v>
      </c>
    </row>
    <row r="17" spans="1:23">
      <c r="J17" s="244" t="s">
        <v>79</v>
      </c>
      <c r="K17" s="120">
        <v>240</v>
      </c>
      <c r="L17" s="120">
        <v>470</v>
      </c>
      <c r="M17" s="120">
        <v>911</v>
      </c>
      <c r="N17" s="120">
        <v>863</v>
      </c>
    </row>
    <row r="18" spans="1:23">
      <c r="J18" s="244" t="s">
        <v>82</v>
      </c>
      <c r="K18" s="120">
        <v>98</v>
      </c>
      <c r="L18" s="120">
        <v>186</v>
      </c>
      <c r="M18" s="120">
        <v>394</v>
      </c>
      <c r="N18" s="120">
        <v>446</v>
      </c>
    </row>
    <row r="19" spans="1:23">
      <c r="J19" s="78" t="s">
        <v>88</v>
      </c>
      <c r="K19" s="120">
        <v>35</v>
      </c>
      <c r="L19" s="120">
        <v>100</v>
      </c>
      <c r="M19" s="120">
        <v>244</v>
      </c>
      <c r="N19" s="120">
        <v>306</v>
      </c>
      <c r="W19" s="46"/>
    </row>
    <row r="20" spans="1:23">
      <c r="J20" s="78" t="s">
        <v>466</v>
      </c>
      <c r="K20" s="120" t="s">
        <v>467</v>
      </c>
      <c r="L20" s="120">
        <v>16</v>
      </c>
      <c r="M20" s="120">
        <v>88</v>
      </c>
      <c r="N20" s="120">
        <v>195</v>
      </c>
    </row>
    <row r="28" spans="1:23">
      <c r="L28" s="382"/>
      <c r="M28" s="382"/>
      <c r="N28" s="41"/>
      <c r="P28" s="1"/>
      <c r="Q28" s="1"/>
      <c r="R28" s="1"/>
      <c r="S28" s="1"/>
      <c r="T28" s="1"/>
      <c r="U28" s="1"/>
    </row>
    <row r="29" spans="1:23">
      <c r="A29" t="s">
        <v>468</v>
      </c>
      <c r="J29" s="8"/>
      <c r="K29" s="1"/>
      <c r="L29" s="382" t="s">
        <v>120</v>
      </c>
      <c r="M29" s="382" t="s">
        <v>121</v>
      </c>
      <c r="N29" s="382" t="s">
        <v>122</v>
      </c>
      <c r="O29" s="382" t="s">
        <v>123</v>
      </c>
      <c r="P29" s="382" t="s">
        <v>124</v>
      </c>
      <c r="Q29" s="382" t="s">
        <v>125</v>
      </c>
      <c r="R29" s="382" t="s">
        <v>126</v>
      </c>
      <c r="S29" s="382" t="s">
        <v>127</v>
      </c>
      <c r="T29" s="382"/>
      <c r="U29" s="382"/>
      <c r="V29" s="382"/>
    </row>
    <row r="30" spans="1:23">
      <c r="J30" s="8" t="s">
        <v>147</v>
      </c>
      <c r="K30" s="1" t="s">
        <v>74</v>
      </c>
      <c r="L30" s="382"/>
      <c r="M30" s="383"/>
      <c r="N30" s="382"/>
      <c r="O30" s="382"/>
      <c r="P30" s="382"/>
      <c r="Q30" s="382"/>
      <c r="R30" s="382"/>
      <c r="S30" s="382"/>
      <c r="T30" s="382"/>
      <c r="U30" s="382"/>
      <c r="V30" s="382"/>
    </row>
    <row r="31" spans="1:23">
      <c r="J31" s="70" t="s">
        <v>112</v>
      </c>
      <c r="K31" s="47">
        <f>SUM(L31:V31)</f>
        <v>186</v>
      </c>
      <c r="L31" s="246">
        <v>4</v>
      </c>
      <c r="M31" s="246">
        <v>27</v>
      </c>
      <c r="N31" s="246">
        <v>74</v>
      </c>
      <c r="O31" s="246">
        <v>56</v>
      </c>
      <c r="P31" s="246">
        <v>16</v>
      </c>
      <c r="Q31" s="246">
        <v>5</v>
      </c>
      <c r="R31" s="246">
        <v>1</v>
      </c>
      <c r="S31" s="246">
        <v>3</v>
      </c>
      <c r="T31" s="246"/>
      <c r="U31" s="246"/>
      <c r="V31" s="246"/>
    </row>
    <row r="32" spans="1:23">
      <c r="J32" s="70" t="s">
        <v>113</v>
      </c>
      <c r="K32" s="47">
        <f>SUM(L32:V32)</f>
        <v>119</v>
      </c>
      <c r="L32" s="248">
        <v>8</v>
      </c>
      <c r="M32" s="248">
        <v>36</v>
      </c>
      <c r="N32" s="248">
        <v>38</v>
      </c>
      <c r="O32" s="248">
        <v>30</v>
      </c>
      <c r="P32" s="248">
        <v>4</v>
      </c>
      <c r="Q32" s="247">
        <v>1</v>
      </c>
      <c r="R32" s="248">
        <v>1</v>
      </c>
      <c r="S32" s="247">
        <v>1</v>
      </c>
      <c r="T32" s="247"/>
      <c r="U32" s="247"/>
      <c r="V32" s="247"/>
    </row>
    <row r="33" spans="10:22">
      <c r="J33" s="70" t="s">
        <v>114</v>
      </c>
      <c r="K33" s="47">
        <f t="shared" ref="K33:K35" si="4">SUM(L33:V33)</f>
        <v>776</v>
      </c>
      <c r="L33" s="248">
        <v>6</v>
      </c>
      <c r="M33" s="248">
        <v>65</v>
      </c>
      <c r="N33" s="248">
        <v>254</v>
      </c>
      <c r="O33" s="248">
        <v>285</v>
      </c>
      <c r="P33" s="248">
        <v>84</v>
      </c>
      <c r="Q33" s="249">
        <v>35</v>
      </c>
      <c r="R33" s="248">
        <v>20</v>
      </c>
      <c r="S33" s="248">
        <v>27</v>
      </c>
      <c r="T33" s="248"/>
      <c r="U33" s="248"/>
      <c r="V33" s="247"/>
    </row>
    <row r="34" spans="10:22">
      <c r="J34" s="70" t="s">
        <v>115</v>
      </c>
      <c r="K34" s="47">
        <f t="shared" si="4"/>
        <v>270</v>
      </c>
      <c r="L34" s="248">
        <v>5</v>
      </c>
      <c r="M34" s="248">
        <v>69</v>
      </c>
      <c r="N34" s="248">
        <v>97</v>
      </c>
      <c r="O34" s="248">
        <v>79</v>
      </c>
      <c r="P34" s="248">
        <v>14</v>
      </c>
      <c r="Q34" s="248">
        <v>3</v>
      </c>
      <c r="R34" s="248">
        <v>2</v>
      </c>
      <c r="S34" s="247">
        <v>1</v>
      </c>
      <c r="T34" s="247"/>
      <c r="U34" s="247"/>
      <c r="V34" s="247"/>
    </row>
    <row r="35" spans="10:22">
      <c r="J35" s="70" t="s">
        <v>116</v>
      </c>
      <c r="K35" s="47">
        <f t="shared" si="4"/>
        <v>735</v>
      </c>
      <c r="L35" s="248">
        <v>15</v>
      </c>
      <c r="M35" s="250">
        <v>78</v>
      </c>
      <c r="N35" s="248">
        <v>278</v>
      </c>
      <c r="O35" s="248">
        <v>263</v>
      </c>
      <c r="P35" s="248">
        <v>51</v>
      </c>
      <c r="Q35" s="248">
        <v>25</v>
      </c>
      <c r="R35" s="248">
        <v>12</v>
      </c>
      <c r="S35" s="248">
        <v>13</v>
      </c>
      <c r="T35" s="248"/>
      <c r="U35" s="247"/>
      <c r="V35" s="247"/>
    </row>
    <row r="36" spans="10:22">
      <c r="J36" s="84" t="s">
        <v>118</v>
      </c>
      <c r="K36" s="47">
        <f t="shared" ref="K36:K38" si="5">SUM(L36:V36)</f>
        <v>25</v>
      </c>
      <c r="L36" s="247">
        <v>1</v>
      </c>
      <c r="M36" s="248">
        <v>6</v>
      </c>
      <c r="N36" s="248">
        <v>10</v>
      </c>
      <c r="O36" s="250">
        <v>6</v>
      </c>
      <c r="P36" s="247">
        <v>1</v>
      </c>
      <c r="Q36" s="247" t="s">
        <v>78</v>
      </c>
      <c r="R36" s="247">
        <v>1</v>
      </c>
      <c r="S36" s="247" t="s">
        <v>96</v>
      </c>
      <c r="T36" s="247"/>
      <c r="U36" s="247"/>
      <c r="V36" s="247"/>
    </row>
    <row r="37" spans="10:22">
      <c r="J37" s="84" t="s">
        <v>119</v>
      </c>
      <c r="K37" s="47">
        <f t="shared" si="5"/>
        <v>626</v>
      </c>
      <c r="L37" s="248">
        <v>11</v>
      </c>
      <c r="M37" s="248">
        <v>28</v>
      </c>
      <c r="N37" s="248">
        <v>199</v>
      </c>
      <c r="O37" s="248">
        <v>284</v>
      </c>
      <c r="P37" s="250">
        <v>59</v>
      </c>
      <c r="Q37" s="248">
        <v>16</v>
      </c>
      <c r="R37" s="248">
        <v>18</v>
      </c>
      <c r="S37" s="248">
        <v>11</v>
      </c>
      <c r="T37" s="247"/>
      <c r="U37" s="247"/>
      <c r="V37" s="247"/>
    </row>
    <row r="38" spans="10:22">
      <c r="J38" s="84" t="s">
        <v>117</v>
      </c>
      <c r="K38" s="47">
        <f t="shared" si="5"/>
        <v>119</v>
      </c>
      <c r="L38" s="248">
        <v>4</v>
      </c>
      <c r="M38" s="248">
        <v>15</v>
      </c>
      <c r="N38" s="248">
        <v>53</v>
      </c>
      <c r="O38" s="248">
        <v>37</v>
      </c>
      <c r="P38" s="250">
        <v>4</v>
      </c>
      <c r="Q38" s="248">
        <v>2</v>
      </c>
      <c r="R38" s="247">
        <v>2</v>
      </c>
      <c r="S38" s="247">
        <v>2</v>
      </c>
      <c r="T38" s="247"/>
      <c r="U38" s="247"/>
      <c r="V38" s="247"/>
    </row>
    <row r="39" spans="10:22">
      <c r="J39" s="1"/>
      <c r="K39" s="47"/>
      <c r="L39" s="48"/>
      <c r="M39" s="48"/>
      <c r="N39" s="48"/>
      <c r="O39" s="47"/>
      <c r="P39" s="48"/>
      <c r="Q39" s="48"/>
      <c r="R39" s="48"/>
      <c r="S39" s="48"/>
      <c r="T39" s="48"/>
      <c r="U39" s="48"/>
      <c r="V39" s="48"/>
    </row>
    <row r="40" spans="10:22">
      <c r="J40" s="1"/>
      <c r="K40" s="47"/>
      <c r="L40" s="48"/>
      <c r="M40" s="48"/>
      <c r="N40" s="48"/>
      <c r="O40" s="47"/>
      <c r="P40" s="48"/>
      <c r="Q40" s="48"/>
      <c r="R40" s="48"/>
      <c r="S40" s="48"/>
      <c r="T40" s="48"/>
      <c r="U40" s="48"/>
      <c r="V40" s="48"/>
    </row>
    <row r="41" spans="10:22">
      <c r="J41" s="84"/>
      <c r="K41" s="47"/>
      <c r="L41" s="48"/>
      <c r="M41" s="48"/>
      <c r="N41" s="48"/>
      <c r="O41" s="47"/>
      <c r="P41" s="48"/>
      <c r="Q41" s="48"/>
      <c r="R41" s="48"/>
      <c r="S41" s="48"/>
      <c r="T41" s="48"/>
      <c r="U41" s="48"/>
      <c r="V41" s="48"/>
    </row>
    <row r="42" spans="10:22">
      <c r="J42" s="1"/>
      <c r="K42" s="47"/>
      <c r="L42" s="48"/>
      <c r="M42" s="48"/>
      <c r="N42" s="48"/>
      <c r="O42" s="47"/>
      <c r="P42" s="48"/>
      <c r="Q42" s="48"/>
      <c r="R42" s="48"/>
      <c r="S42" s="48"/>
      <c r="T42" s="48"/>
      <c r="U42" s="48"/>
      <c r="V42" s="48"/>
    </row>
  </sheetData>
  <mergeCells count="12">
    <mergeCell ref="U29:U30"/>
    <mergeCell ref="V29:V30"/>
    <mergeCell ref="P29:P30"/>
    <mergeCell ref="Q29:Q30"/>
    <mergeCell ref="R29:R30"/>
    <mergeCell ref="S29:S30"/>
    <mergeCell ref="T29:T30"/>
    <mergeCell ref="L29:L30"/>
    <mergeCell ref="M29:M30"/>
    <mergeCell ref="L28:M28"/>
    <mergeCell ref="N29:N30"/>
    <mergeCell ref="O29:O30"/>
  </mergeCells>
  <phoneticPr fontId="2"/>
  <pageMargins left="0.59055118110236227" right="0.59055118110236227" top="0.59055118110236227" bottom="0.59055118110236227" header="0.31496062992125984" footer="0.31496062992125984"/>
  <pageSetup paperSize="9" firstPageNumber="62" orientation="portrait" useFirstPageNumber="1" r:id="rId1"/>
  <headerFooter alignWithMargins="0">
    <oddHeader>&amp;L&amp;10産   業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5"/>
  <sheetViews>
    <sheetView zoomScaleNormal="100" zoomScaleSheetLayoutView="100" workbookViewId="0">
      <selection activeCell="L23" sqref="L23"/>
    </sheetView>
  </sheetViews>
  <sheetFormatPr defaultRowHeight="14.25"/>
  <cols>
    <col min="5" max="5" width="1.125" customWidth="1"/>
    <col min="6" max="6" width="7.75" customWidth="1"/>
    <col min="7" max="7" width="2.125" customWidth="1"/>
    <col min="10" max="10" width="11" customWidth="1"/>
    <col min="11" max="11" width="8.5" customWidth="1"/>
    <col min="12" max="12" width="9.25" customWidth="1"/>
    <col min="14" max="24" width="9.875" bestFit="1" customWidth="1"/>
    <col min="25" max="27" width="9.125" bestFit="1" customWidth="1"/>
  </cols>
  <sheetData>
    <row r="1" spans="1:26" ht="16.5" customHeight="1">
      <c r="A1" t="s">
        <v>574</v>
      </c>
      <c r="P1" s="49"/>
      <c r="Q1" s="50"/>
      <c r="R1" s="50"/>
    </row>
    <row r="2" spans="1:26" ht="16.5" customHeight="1">
      <c r="L2" s="92" t="s">
        <v>566</v>
      </c>
      <c r="M2" s="68">
        <v>4016</v>
      </c>
      <c r="N2" s="69">
        <v>88303</v>
      </c>
      <c r="P2" s="49"/>
      <c r="Q2" s="50"/>
      <c r="R2" s="50"/>
    </row>
    <row r="3" spans="1:26" ht="24" customHeight="1">
      <c r="F3" s="51"/>
      <c r="L3" s="92" t="s">
        <v>565</v>
      </c>
      <c r="M3" s="68">
        <v>4360</v>
      </c>
      <c r="N3" s="69">
        <v>98279</v>
      </c>
      <c r="P3" s="49"/>
      <c r="Q3" s="50"/>
      <c r="R3" s="50"/>
    </row>
    <row r="4" spans="1:26" ht="24" customHeight="1">
      <c r="F4" s="51"/>
      <c r="L4" s="92" t="s">
        <v>564</v>
      </c>
      <c r="M4" s="68">
        <v>4420</v>
      </c>
      <c r="N4" s="69">
        <v>96833</v>
      </c>
      <c r="P4" s="49"/>
      <c r="Q4" s="50"/>
      <c r="R4" s="50"/>
    </row>
    <row r="5" spans="1:26" ht="24" customHeight="1">
      <c r="F5" s="51"/>
      <c r="L5" s="92" t="s">
        <v>150</v>
      </c>
      <c r="M5" s="68">
        <v>3881</v>
      </c>
      <c r="N5" s="68">
        <v>84478</v>
      </c>
      <c r="P5" s="49"/>
      <c r="Q5" s="50"/>
      <c r="R5" s="50"/>
    </row>
    <row r="6" spans="1:26" ht="24" customHeight="1">
      <c r="F6" s="51"/>
      <c r="L6" s="92" t="s">
        <v>149</v>
      </c>
      <c r="M6" s="68">
        <v>4370</v>
      </c>
      <c r="N6" s="68">
        <v>94191</v>
      </c>
      <c r="P6" s="49"/>
      <c r="Q6" s="50"/>
      <c r="R6" s="50"/>
    </row>
    <row r="7" spans="1:26" ht="24" customHeight="1">
      <c r="F7" s="51"/>
      <c r="L7" s="92" t="s">
        <v>148</v>
      </c>
      <c r="M7" s="68">
        <v>3820</v>
      </c>
      <c r="N7" s="68">
        <v>80846</v>
      </c>
      <c r="P7" s="49"/>
      <c r="Q7" s="50"/>
      <c r="R7" s="50"/>
    </row>
    <row r="8" spans="1:26" ht="24" customHeight="1">
      <c r="F8" s="51"/>
      <c r="L8" s="92" t="s">
        <v>111</v>
      </c>
      <c r="M8" s="68">
        <v>3616</v>
      </c>
      <c r="N8" s="68">
        <v>80059</v>
      </c>
      <c r="P8" s="49"/>
      <c r="Q8" s="50"/>
      <c r="R8" s="50"/>
    </row>
    <row r="9" spans="1:26" ht="24" customHeight="1">
      <c r="F9" s="51"/>
      <c r="L9" s="92" t="s">
        <v>110</v>
      </c>
      <c r="M9" s="68">
        <v>4935</v>
      </c>
      <c r="N9" s="68">
        <v>112933</v>
      </c>
      <c r="P9" s="49"/>
      <c r="Q9" s="50"/>
      <c r="R9" s="50"/>
    </row>
    <row r="10" spans="1:26" ht="24" customHeight="1">
      <c r="F10" s="51"/>
      <c r="L10" s="92" t="s">
        <v>109</v>
      </c>
      <c r="M10" s="68">
        <v>5731</v>
      </c>
      <c r="N10" s="68">
        <v>129629</v>
      </c>
      <c r="O10" s="52"/>
      <c r="P10" s="49"/>
      <c r="Q10" s="50"/>
      <c r="R10" s="50"/>
    </row>
    <row r="11" spans="1:26" ht="24" customHeight="1">
      <c r="F11" s="51"/>
      <c r="L11" s="49" t="s">
        <v>89</v>
      </c>
      <c r="M11" s="50">
        <v>6722</v>
      </c>
      <c r="N11" s="50">
        <v>148755</v>
      </c>
      <c r="O11" s="52"/>
      <c r="P11" s="49"/>
    </row>
    <row r="12" spans="1:26" ht="24" customHeight="1">
      <c r="F12" s="51"/>
      <c r="L12" s="49" t="s">
        <v>90</v>
      </c>
      <c r="M12" s="50">
        <v>5707</v>
      </c>
      <c r="N12" s="50">
        <v>120749</v>
      </c>
      <c r="O12" s="52"/>
      <c r="P12" s="49"/>
    </row>
    <row r="13" spans="1:26" ht="24" customHeight="1">
      <c r="F13" s="51"/>
      <c r="L13" s="49" t="s">
        <v>91</v>
      </c>
      <c r="M13" s="50">
        <v>5983</v>
      </c>
      <c r="N13" s="50">
        <v>127773</v>
      </c>
      <c r="O13" s="53"/>
    </row>
    <row r="14" spans="1:26" ht="24" customHeight="1">
      <c r="F14" s="51"/>
      <c r="L14" s="49" t="s">
        <v>92</v>
      </c>
      <c r="M14" s="50">
        <v>5511</v>
      </c>
      <c r="N14" s="50">
        <v>115892</v>
      </c>
      <c r="O14" s="54"/>
      <c r="P14" s="57"/>
      <c r="Q14" s="57"/>
      <c r="R14" s="57"/>
      <c r="S14" s="47"/>
      <c r="T14" s="47"/>
      <c r="U14" s="47"/>
      <c r="V14" s="47"/>
      <c r="W14" s="47"/>
      <c r="X14" s="47"/>
      <c r="Y14" s="47"/>
      <c r="Z14" s="47"/>
    </row>
    <row r="15" spans="1:26" ht="24" customHeight="1">
      <c r="L15" s="49" t="s">
        <v>83</v>
      </c>
      <c r="M15" s="50">
        <v>5257</v>
      </c>
      <c r="N15" s="50">
        <v>106588</v>
      </c>
    </row>
    <row r="16" spans="1:26" ht="24" customHeight="1">
      <c r="L16" s="49" t="s">
        <v>93</v>
      </c>
      <c r="M16" s="50">
        <v>6046</v>
      </c>
      <c r="N16" s="50">
        <v>126070</v>
      </c>
    </row>
    <row r="17" spans="1:57" ht="21" customHeight="1">
      <c r="Y17" s="47"/>
      <c r="Z17" s="47"/>
      <c r="AA17" s="47"/>
      <c r="AB17" s="47"/>
      <c r="AC17" s="47"/>
      <c r="AH17" s="47"/>
      <c r="AI17" s="47"/>
      <c r="AJ17" s="47"/>
      <c r="AL17" s="47"/>
      <c r="AM17" s="47"/>
      <c r="AN17" s="47"/>
      <c r="AO17" s="47"/>
      <c r="AP17" s="47"/>
      <c r="AQ17" s="47"/>
      <c r="AS17" s="47"/>
      <c r="AT17" s="47"/>
      <c r="AU17" s="47"/>
      <c r="AV17" s="47"/>
      <c r="AW17" s="47"/>
      <c r="AX17" s="47"/>
      <c r="AZ17" s="47"/>
      <c r="BA17" s="47"/>
      <c r="BB17" s="47"/>
      <c r="BC17" s="47"/>
      <c r="BD17" s="47"/>
      <c r="BE17" s="47"/>
    </row>
    <row r="18" spans="1:57" ht="17.25" customHeight="1">
      <c r="A18" t="s">
        <v>575</v>
      </c>
      <c r="L18" s="52"/>
      <c r="Y18" s="47"/>
      <c r="Z18" s="47"/>
      <c r="AA18" s="47"/>
      <c r="AB18" s="47"/>
      <c r="AC18" s="47"/>
      <c r="AH18" s="47"/>
      <c r="AI18" s="47"/>
      <c r="AJ18" s="47"/>
      <c r="AL18" s="47"/>
      <c r="AM18" s="47"/>
      <c r="AN18" s="47"/>
      <c r="AO18" s="47"/>
      <c r="AP18" s="47"/>
      <c r="AQ18" s="47"/>
      <c r="AS18" s="47"/>
      <c r="AT18" s="47"/>
      <c r="AU18" s="47"/>
      <c r="AV18" s="47"/>
      <c r="AW18" s="47"/>
      <c r="AX18" s="47"/>
      <c r="AZ18" s="47"/>
      <c r="BA18" s="47"/>
      <c r="BB18" s="47"/>
      <c r="BC18" s="47"/>
      <c r="BD18" s="47"/>
      <c r="BE18" s="47"/>
    </row>
    <row r="19" spans="1:57">
      <c r="N19" t="s">
        <v>97</v>
      </c>
      <c r="O19" t="s">
        <v>98</v>
      </c>
      <c r="P19" t="s">
        <v>99</v>
      </c>
      <c r="Q19" t="s">
        <v>100</v>
      </c>
      <c r="R19" t="s">
        <v>101</v>
      </c>
      <c r="S19" t="s">
        <v>102</v>
      </c>
      <c r="T19" t="s">
        <v>103</v>
      </c>
      <c r="U19" t="s">
        <v>104</v>
      </c>
      <c r="V19" s="65" t="s">
        <v>106</v>
      </c>
      <c r="W19" s="65" t="s">
        <v>107</v>
      </c>
      <c r="X19" s="66" t="s">
        <v>108</v>
      </c>
      <c r="Y19" s="65" t="s">
        <v>151</v>
      </c>
      <c r="Z19" s="65" t="s">
        <v>152</v>
      </c>
      <c r="AA19" s="66" t="s">
        <v>153</v>
      </c>
      <c r="AB19" s="65" t="s">
        <v>567</v>
      </c>
      <c r="AC19" s="66" t="s">
        <v>568</v>
      </c>
      <c r="AD19" s="65" t="s">
        <v>569</v>
      </c>
      <c r="AH19" s="47"/>
      <c r="AI19" s="47"/>
      <c r="AJ19" s="47"/>
      <c r="AL19" s="47"/>
      <c r="AM19" s="47"/>
      <c r="AN19" s="47"/>
      <c r="AO19" s="47"/>
      <c r="AP19" s="47"/>
      <c r="AQ19" s="47"/>
      <c r="AS19" s="47"/>
      <c r="AT19" s="47"/>
      <c r="AU19" s="47"/>
      <c r="AV19" s="47"/>
      <c r="AW19" s="47"/>
      <c r="AX19" s="47"/>
      <c r="AZ19" s="47"/>
      <c r="BA19" s="47"/>
      <c r="BB19" s="47"/>
      <c r="BC19" s="47"/>
      <c r="BD19" s="47"/>
      <c r="BE19" s="47"/>
    </row>
    <row r="20" spans="1:57">
      <c r="N20">
        <v>6023</v>
      </c>
      <c r="O20">
        <v>7799</v>
      </c>
      <c r="P20">
        <v>7771</v>
      </c>
      <c r="Q20">
        <v>8594</v>
      </c>
      <c r="R20">
        <v>9745</v>
      </c>
      <c r="S20">
        <v>7991</v>
      </c>
      <c r="T20">
        <v>5707</v>
      </c>
      <c r="U20">
        <v>3340</v>
      </c>
      <c r="V20">
        <v>2970</v>
      </c>
      <c r="W20">
        <v>3416</v>
      </c>
      <c r="X20">
        <v>3666</v>
      </c>
      <c r="Y20">
        <v>3371</v>
      </c>
      <c r="Z20">
        <v>3675</v>
      </c>
      <c r="AA20">
        <v>3539</v>
      </c>
      <c r="AB20">
        <v>3676</v>
      </c>
      <c r="AC20">
        <v>3534</v>
      </c>
      <c r="AD20">
        <v>3570</v>
      </c>
    </row>
    <row r="21" spans="1:57">
      <c r="N21">
        <f t="shared" ref="N21:AD21" si="0">N22/100000</f>
        <v>5.4324000000000003</v>
      </c>
      <c r="O21">
        <f t="shared" si="0"/>
        <v>6.1459999999999999</v>
      </c>
      <c r="P21">
        <f t="shared" si="0"/>
        <v>6.1750999999999996</v>
      </c>
      <c r="Q21">
        <f t="shared" si="0"/>
        <v>6.4790000000000001</v>
      </c>
      <c r="R21">
        <f t="shared" si="0"/>
        <v>7.1233000000000004</v>
      </c>
      <c r="S21">
        <f t="shared" si="0"/>
        <v>5.5720999999999998</v>
      </c>
      <c r="T21">
        <f t="shared" si="0"/>
        <v>3.8801999999999999</v>
      </c>
      <c r="U21">
        <f t="shared" si="0"/>
        <v>2.2654999999999998</v>
      </c>
      <c r="V21">
        <f t="shared" si="0"/>
        <v>1.9683999999999999</v>
      </c>
      <c r="W21">
        <f t="shared" si="0"/>
        <v>2.1356999999999999</v>
      </c>
      <c r="X21">
        <f t="shared" si="0"/>
        <v>2.3752</v>
      </c>
      <c r="Y21">
        <f t="shared" si="0"/>
        <v>1.55989</v>
      </c>
      <c r="Z21">
        <f t="shared" si="0"/>
        <v>2.0503</v>
      </c>
      <c r="AA21">
        <f t="shared" si="0"/>
        <v>1.52532</v>
      </c>
      <c r="AB21">
        <f t="shared" si="0"/>
        <v>1.46065</v>
      </c>
      <c r="AC21">
        <f t="shared" si="0"/>
        <v>1.8974200000000001</v>
      </c>
      <c r="AD21">
        <f t="shared" si="0"/>
        <v>2.1312700000000002</v>
      </c>
    </row>
    <row r="22" spans="1:57">
      <c r="N22" s="47">
        <v>543240</v>
      </c>
      <c r="O22" s="47">
        <v>614600</v>
      </c>
      <c r="P22" s="47">
        <v>617510</v>
      </c>
      <c r="Q22" s="47">
        <v>647900</v>
      </c>
      <c r="R22" s="47">
        <v>712330</v>
      </c>
      <c r="S22" s="47">
        <v>557210</v>
      </c>
      <c r="T22" s="47">
        <v>388020</v>
      </c>
      <c r="U22" s="47">
        <v>226550</v>
      </c>
      <c r="V22" s="67">
        <v>196840</v>
      </c>
      <c r="W22" s="67">
        <v>213570</v>
      </c>
      <c r="X22" s="67">
        <v>237520</v>
      </c>
      <c r="Y22" s="67">
        <v>155989</v>
      </c>
      <c r="Z22" s="67">
        <v>205030</v>
      </c>
      <c r="AA22" s="67">
        <v>152532</v>
      </c>
      <c r="AB22" s="67">
        <v>146065</v>
      </c>
      <c r="AC22" s="67">
        <v>189742</v>
      </c>
      <c r="AD22" s="67">
        <v>213127</v>
      </c>
    </row>
    <row r="25" spans="1:57">
      <c r="N25">
        <v>3</v>
      </c>
      <c r="O25">
        <v>4</v>
      </c>
      <c r="P25">
        <v>5</v>
      </c>
      <c r="Q25">
        <v>6</v>
      </c>
      <c r="R25">
        <v>7</v>
      </c>
      <c r="S25">
        <v>8</v>
      </c>
      <c r="T25">
        <v>9</v>
      </c>
      <c r="U25">
        <v>11</v>
      </c>
      <c r="V25">
        <v>12</v>
      </c>
      <c r="W25">
        <v>13</v>
      </c>
      <c r="X25">
        <v>14</v>
      </c>
      <c r="Y25">
        <v>15</v>
      </c>
      <c r="Z25">
        <v>16</v>
      </c>
      <c r="AA25">
        <v>17</v>
      </c>
    </row>
  </sheetData>
  <phoneticPr fontId="2"/>
  <pageMargins left="0.59055118110236227" right="0.59055118110236227" top="0.59055118110236227" bottom="0.59055118110236227" header="0.31496062992125984" footer="0.31496062992125984"/>
  <pageSetup paperSize="9" firstPageNumber="63" orientation="portrait" useFirstPageNumber="1" horizontalDpi="300" verticalDpi="300" r:id="rId1"/>
  <headerFooter alignWithMargins="0">
    <oddHeader>&amp;R&amp;10産   業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="85" zoomScaleNormal="85" workbookViewId="0">
      <selection activeCell="L23" sqref="L23"/>
    </sheetView>
  </sheetViews>
  <sheetFormatPr defaultRowHeight="13.5"/>
  <cols>
    <col min="1" max="1" width="1.625" style="2" customWidth="1"/>
    <col min="2" max="2" width="10.25" style="2" customWidth="1"/>
    <col min="3" max="3" width="1.625" style="2" customWidth="1"/>
    <col min="4" max="4" width="10.625" style="2" customWidth="1"/>
    <col min="5" max="5" width="3.625" style="2" customWidth="1"/>
    <col min="6" max="6" width="10.625" style="2" customWidth="1"/>
    <col min="7" max="7" width="3.625" style="2" customWidth="1"/>
    <col min="8" max="8" width="10.625" style="2" customWidth="1"/>
    <col min="9" max="9" width="3.625" style="2" customWidth="1"/>
    <col min="10" max="10" width="10.625" style="2" customWidth="1"/>
    <col min="11" max="11" width="3.625" style="2" customWidth="1"/>
    <col min="12" max="12" width="10.625" style="2" customWidth="1"/>
    <col min="13" max="13" width="3.625" style="2" customWidth="1"/>
    <col min="14" max="25" width="8.75" style="2" customWidth="1"/>
    <col min="26" max="16384" width="9" style="2"/>
  </cols>
  <sheetData>
    <row r="1" spans="1:24" ht="30" customHeight="1">
      <c r="A1" s="10" t="s">
        <v>60</v>
      </c>
      <c r="C1" s="10"/>
    </row>
    <row r="2" spans="1:24" ht="12" customHeight="1">
      <c r="A2" s="10"/>
      <c r="C2" s="10"/>
    </row>
    <row r="3" spans="1:24" ht="21" customHeight="1">
      <c r="L3" s="3"/>
      <c r="M3" s="3" t="s">
        <v>171</v>
      </c>
    </row>
    <row r="4" spans="1:24" ht="27" customHeight="1">
      <c r="A4" s="384" t="s">
        <v>39</v>
      </c>
      <c r="B4" s="385"/>
      <c r="C4" s="386"/>
      <c r="D4" s="390" t="s">
        <v>4</v>
      </c>
      <c r="E4" s="390"/>
      <c r="F4" s="390" t="s">
        <v>1</v>
      </c>
      <c r="G4" s="390"/>
      <c r="H4" s="390" t="s">
        <v>5</v>
      </c>
      <c r="I4" s="390"/>
      <c r="J4" s="390"/>
      <c r="K4" s="390"/>
      <c r="L4" s="390"/>
      <c r="M4" s="392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7" customHeight="1">
      <c r="A5" s="387" t="s">
        <v>40</v>
      </c>
      <c r="B5" s="388"/>
      <c r="C5" s="389"/>
      <c r="D5" s="391"/>
      <c r="E5" s="391"/>
      <c r="F5" s="391"/>
      <c r="G5" s="391"/>
      <c r="H5" s="391" t="s">
        <v>4</v>
      </c>
      <c r="I5" s="391"/>
      <c r="J5" s="393" t="s">
        <v>2</v>
      </c>
      <c r="K5" s="393"/>
      <c r="L5" s="393" t="s">
        <v>3</v>
      </c>
      <c r="M5" s="394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4.5" customHeight="1">
      <c r="A6" s="12"/>
      <c r="B6" s="228" t="s">
        <v>19</v>
      </c>
      <c r="C6" s="14"/>
      <c r="D6" s="21">
        <f>SUM(F6,H6)</f>
        <v>1026</v>
      </c>
      <c r="E6" s="18"/>
      <c r="F6" s="23">
        <v>157</v>
      </c>
      <c r="G6" s="5"/>
      <c r="H6" s="23">
        <f>SUM(L6,J6)</f>
        <v>869</v>
      </c>
      <c r="I6" s="5"/>
      <c r="J6" s="23">
        <v>156</v>
      </c>
      <c r="K6" s="5"/>
      <c r="L6" s="23">
        <v>713</v>
      </c>
      <c r="M6" s="19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4.5" customHeight="1">
      <c r="A7" s="12"/>
      <c r="B7" s="228" t="s">
        <v>20</v>
      </c>
      <c r="C7" s="14"/>
      <c r="D7" s="21">
        <f t="shared" ref="D7:D12" si="0">SUM(F7,H7)</f>
        <v>926</v>
      </c>
      <c r="E7" s="18"/>
      <c r="F7" s="23">
        <v>156</v>
      </c>
      <c r="G7" s="5"/>
      <c r="H7" s="23">
        <f>SUM(L7,J7)</f>
        <v>770</v>
      </c>
      <c r="I7" s="5"/>
      <c r="J7" s="23">
        <v>96</v>
      </c>
      <c r="K7" s="5"/>
      <c r="L7" s="23">
        <v>674</v>
      </c>
      <c r="M7" s="19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4.5" customHeight="1">
      <c r="A8" s="12"/>
      <c r="B8" s="228" t="s">
        <v>21</v>
      </c>
      <c r="C8" s="14"/>
      <c r="D8" s="21">
        <f t="shared" si="0"/>
        <v>677</v>
      </c>
      <c r="E8" s="18"/>
      <c r="F8" s="23">
        <v>151</v>
      </c>
      <c r="G8" s="5"/>
      <c r="H8" s="23">
        <f>SUM(L8,J8)</f>
        <v>526</v>
      </c>
      <c r="I8" s="5"/>
      <c r="J8" s="23">
        <v>138</v>
      </c>
      <c r="K8" s="5"/>
      <c r="L8" s="23">
        <v>388</v>
      </c>
      <c r="M8" s="19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4.5" customHeight="1">
      <c r="A9" s="12"/>
      <c r="B9" s="228" t="s">
        <v>77</v>
      </c>
      <c r="C9" s="14"/>
      <c r="D9" s="21">
        <f t="shared" si="0"/>
        <v>362</v>
      </c>
      <c r="E9" s="18"/>
      <c r="F9" s="23">
        <v>100</v>
      </c>
      <c r="G9" s="5"/>
      <c r="H9" s="23">
        <f t="shared" ref="H9:H12" si="1">SUM(L9,J9)</f>
        <v>262</v>
      </c>
      <c r="I9" s="5"/>
      <c r="J9" s="23">
        <v>87</v>
      </c>
      <c r="K9" s="5"/>
      <c r="L9" s="23">
        <v>175</v>
      </c>
      <c r="M9" s="19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4.5" customHeight="1">
      <c r="A10" s="12"/>
      <c r="B10" s="228" t="s">
        <v>84</v>
      </c>
      <c r="C10" s="14"/>
      <c r="D10" s="21">
        <f t="shared" si="0"/>
        <v>281</v>
      </c>
      <c r="E10" s="18"/>
      <c r="F10" s="23">
        <v>93</v>
      </c>
      <c r="G10" s="5"/>
      <c r="H10" s="23">
        <f t="shared" si="1"/>
        <v>188</v>
      </c>
      <c r="I10" s="5"/>
      <c r="J10" s="23">
        <v>72</v>
      </c>
      <c r="K10" s="5"/>
      <c r="L10" s="23">
        <v>116</v>
      </c>
      <c r="M10" s="19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34.5" customHeight="1">
      <c r="A11" s="12"/>
      <c r="B11" s="228" t="s">
        <v>94</v>
      </c>
      <c r="C11" s="14"/>
      <c r="D11" s="21">
        <f t="shared" si="0"/>
        <v>194</v>
      </c>
      <c r="E11" s="18"/>
      <c r="F11" s="23">
        <v>88</v>
      </c>
      <c r="G11" s="5"/>
      <c r="H11" s="23">
        <f t="shared" si="1"/>
        <v>106</v>
      </c>
      <c r="I11" s="5"/>
      <c r="J11" s="23">
        <v>36</v>
      </c>
      <c r="K11" s="5"/>
      <c r="L11" s="23">
        <v>70</v>
      </c>
      <c r="M11" s="1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34.5" customHeight="1">
      <c r="A12" s="12"/>
      <c r="B12" s="228" t="s">
        <v>436</v>
      </c>
      <c r="C12" s="14"/>
      <c r="D12" s="21">
        <f t="shared" si="0"/>
        <v>164</v>
      </c>
      <c r="E12" s="18"/>
      <c r="F12" s="23">
        <v>86</v>
      </c>
      <c r="G12" s="5"/>
      <c r="H12" s="23">
        <f t="shared" si="1"/>
        <v>78</v>
      </c>
      <c r="I12" s="5"/>
      <c r="J12" s="23">
        <v>30</v>
      </c>
      <c r="K12" s="5"/>
      <c r="L12" s="23">
        <v>48</v>
      </c>
      <c r="M12" s="19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4.5" customHeight="1">
      <c r="A13" s="12"/>
      <c r="B13" s="16" t="s">
        <v>6</v>
      </c>
      <c r="C13" s="14"/>
      <c r="D13" s="21">
        <v>2</v>
      </c>
      <c r="E13" s="18"/>
      <c r="F13" s="23" t="s">
        <v>95</v>
      </c>
      <c r="G13" s="5"/>
      <c r="H13" s="23" t="s">
        <v>95</v>
      </c>
      <c r="I13" s="5"/>
      <c r="J13" s="23" t="s">
        <v>95</v>
      </c>
      <c r="K13" s="5"/>
      <c r="L13" s="23" t="s">
        <v>95</v>
      </c>
      <c r="M13" s="19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4.5" customHeight="1">
      <c r="A14" s="12"/>
      <c r="B14" s="16" t="s">
        <v>7</v>
      </c>
      <c r="C14" s="14"/>
      <c r="D14" s="21">
        <v>5</v>
      </c>
      <c r="E14" s="18"/>
      <c r="F14" s="23" t="s">
        <v>95</v>
      </c>
      <c r="G14" s="5"/>
      <c r="H14" s="23" t="s">
        <v>95</v>
      </c>
      <c r="I14" s="5"/>
      <c r="J14" s="23" t="s">
        <v>95</v>
      </c>
      <c r="K14" s="5"/>
      <c r="L14" s="23" t="s">
        <v>95</v>
      </c>
      <c r="M14" s="19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4.5" customHeight="1">
      <c r="A15" s="12"/>
      <c r="B15" s="16" t="s">
        <v>8</v>
      </c>
      <c r="C15" s="14"/>
      <c r="D15" s="21">
        <f t="shared" ref="D15:D16" si="2">SUM(F15,H15)</f>
        <v>5</v>
      </c>
      <c r="E15" s="18"/>
      <c r="F15" s="23">
        <v>2</v>
      </c>
      <c r="G15" s="5"/>
      <c r="H15" s="23">
        <v>3</v>
      </c>
      <c r="I15" s="5"/>
      <c r="J15" s="23" t="s">
        <v>96</v>
      </c>
      <c r="K15" s="5"/>
      <c r="L15" s="23">
        <v>3</v>
      </c>
      <c r="M15" s="19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4.5" customHeight="1">
      <c r="A16" s="12"/>
      <c r="B16" s="16" t="s">
        <v>9</v>
      </c>
      <c r="C16" s="14"/>
      <c r="D16" s="21">
        <f t="shared" si="2"/>
        <v>5</v>
      </c>
      <c r="E16" s="18"/>
      <c r="F16" s="23">
        <v>3</v>
      </c>
      <c r="G16" s="5"/>
      <c r="H16" s="23">
        <v>2</v>
      </c>
      <c r="I16" s="5"/>
      <c r="J16" s="23" t="s">
        <v>96</v>
      </c>
      <c r="K16" s="5"/>
      <c r="L16" s="23">
        <v>2</v>
      </c>
      <c r="M16" s="19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4.5" customHeight="1">
      <c r="A17" s="12"/>
      <c r="B17" s="16" t="s">
        <v>10</v>
      </c>
      <c r="C17" s="14"/>
      <c r="D17" s="21">
        <f t="shared" ref="D17:D24" si="3">SUM(F17,H17)</f>
        <v>14</v>
      </c>
      <c r="E17" s="18"/>
      <c r="F17" s="23">
        <v>7</v>
      </c>
      <c r="G17" s="5"/>
      <c r="H17" s="23">
        <v>7</v>
      </c>
      <c r="I17" s="5"/>
      <c r="J17" s="23">
        <v>3</v>
      </c>
      <c r="K17" s="5"/>
      <c r="L17" s="23">
        <v>4</v>
      </c>
      <c r="M17" s="1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4.5" customHeight="1">
      <c r="A18" s="12"/>
      <c r="B18" s="228" t="s">
        <v>437</v>
      </c>
      <c r="C18" s="14"/>
      <c r="D18" s="21">
        <f t="shared" si="3"/>
        <v>9</v>
      </c>
      <c r="E18" s="5"/>
      <c r="F18" s="23">
        <v>5</v>
      </c>
      <c r="G18" s="5"/>
      <c r="H18" s="23">
        <v>4</v>
      </c>
      <c r="I18" s="5"/>
      <c r="J18" s="23">
        <v>1</v>
      </c>
      <c r="K18" s="5"/>
      <c r="L18" s="23">
        <v>3</v>
      </c>
      <c r="M18" s="19"/>
      <c r="X18" s="3"/>
    </row>
    <row r="19" spans="1:24" ht="34.5" customHeight="1">
      <c r="A19" s="12"/>
      <c r="B19" s="16" t="s">
        <v>12</v>
      </c>
      <c r="C19" s="14"/>
      <c r="D19" s="21">
        <f t="shared" si="3"/>
        <v>13</v>
      </c>
      <c r="E19" s="5"/>
      <c r="F19" s="23">
        <v>6</v>
      </c>
      <c r="G19" s="5"/>
      <c r="H19" s="23">
        <v>7</v>
      </c>
      <c r="I19" s="5"/>
      <c r="J19" s="23">
        <v>4</v>
      </c>
      <c r="K19" s="5"/>
      <c r="L19" s="23">
        <v>3</v>
      </c>
      <c r="M19" s="19"/>
    </row>
    <row r="20" spans="1:24" ht="34.5" customHeight="1">
      <c r="A20" s="12"/>
      <c r="B20" s="16" t="s">
        <v>17</v>
      </c>
      <c r="C20" s="14"/>
      <c r="D20" s="21">
        <f t="shared" si="3"/>
        <v>11</v>
      </c>
      <c r="E20" s="5"/>
      <c r="F20" s="23">
        <v>8</v>
      </c>
      <c r="G20" s="5"/>
      <c r="H20" s="23">
        <v>3</v>
      </c>
      <c r="I20" s="5"/>
      <c r="J20" s="23" t="s">
        <v>438</v>
      </c>
      <c r="K20" s="5"/>
      <c r="L20" s="23">
        <v>3</v>
      </c>
      <c r="M20" s="19"/>
    </row>
    <row r="21" spans="1:24" ht="34.5" customHeight="1">
      <c r="A21" s="12"/>
      <c r="B21" s="16" t="s">
        <v>13</v>
      </c>
      <c r="C21" s="14"/>
      <c r="D21" s="21">
        <f t="shared" si="3"/>
        <v>10</v>
      </c>
      <c r="E21" s="5"/>
      <c r="F21" s="23">
        <v>2</v>
      </c>
      <c r="G21" s="5"/>
      <c r="H21" s="23">
        <v>8</v>
      </c>
      <c r="I21" s="5"/>
      <c r="J21" s="23">
        <v>3</v>
      </c>
      <c r="K21" s="5"/>
      <c r="L21" s="23">
        <v>5</v>
      </c>
      <c r="M21" s="19"/>
      <c r="X21" s="3"/>
    </row>
    <row r="22" spans="1:24" ht="34.5" customHeight="1">
      <c r="A22" s="12"/>
      <c r="B22" s="16" t="s">
        <v>14</v>
      </c>
      <c r="C22" s="14"/>
      <c r="D22" s="21">
        <f t="shared" si="3"/>
        <v>50</v>
      </c>
      <c r="E22" s="5"/>
      <c r="F22" s="23">
        <v>31</v>
      </c>
      <c r="G22" s="5"/>
      <c r="H22" s="23">
        <v>19</v>
      </c>
      <c r="I22" s="5"/>
      <c r="J22" s="23">
        <v>9</v>
      </c>
      <c r="K22" s="5"/>
      <c r="L22" s="23">
        <v>10</v>
      </c>
      <c r="M22" s="19"/>
      <c r="N22" s="1"/>
      <c r="O22" s="1"/>
      <c r="P22" s="1"/>
      <c r="Q22" s="1"/>
      <c r="R22" s="1"/>
      <c r="S22" s="7"/>
      <c r="T22" s="1"/>
      <c r="U22" s="7"/>
      <c r="V22" s="1"/>
      <c r="W22" s="1"/>
      <c r="X22" s="7"/>
    </row>
    <row r="23" spans="1:24" ht="34.5" customHeight="1">
      <c r="A23" s="12"/>
      <c r="B23" s="16" t="s">
        <v>15</v>
      </c>
      <c r="C23" s="14"/>
      <c r="D23" s="21">
        <f t="shared" si="3"/>
        <v>27</v>
      </c>
      <c r="E23" s="5"/>
      <c r="F23" s="23">
        <v>13</v>
      </c>
      <c r="G23" s="5"/>
      <c r="H23" s="23">
        <v>14</v>
      </c>
      <c r="I23" s="5"/>
      <c r="J23" s="23">
        <v>8</v>
      </c>
      <c r="K23" s="5"/>
      <c r="L23" s="21">
        <v>6</v>
      </c>
      <c r="M23" s="1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34.5" customHeight="1">
      <c r="A24" s="13"/>
      <c r="B24" s="17" t="s">
        <v>16</v>
      </c>
      <c r="C24" s="15"/>
      <c r="D24" s="22">
        <f t="shared" si="3"/>
        <v>13</v>
      </c>
      <c r="E24" s="6"/>
      <c r="F24" s="24">
        <v>5</v>
      </c>
      <c r="G24" s="6"/>
      <c r="H24" s="24">
        <v>8</v>
      </c>
      <c r="I24" s="6"/>
      <c r="J24" s="24">
        <v>2</v>
      </c>
      <c r="K24" s="6"/>
      <c r="L24" s="24">
        <v>6</v>
      </c>
      <c r="M24" s="20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21.75" customHeight="1">
      <c r="B25" s="55"/>
      <c r="D25" s="11"/>
      <c r="E25" s="8"/>
      <c r="F25" s="9"/>
      <c r="G25" s="9"/>
      <c r="H25" s="9"/>
      <c r="I25" s="9"/>
      <c r="J25" s="9"/>
      <c r="K25" s="9"/>
      <c r="L25" s="3"/>
      <c r="M25" s="3" t="s">
        <v>411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25.5" customHeight="1">
      <c r="B26" s="8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25.5" customHeight="1">
      <c r="B27" s="8"/>
      <c r="C27" s="8"/>
      <c r="D27" s="8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25.5" customHeight="1">
      <c r="B28" s="8"/>
      <c r="C28" s="8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25.5" customHeight="1"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25.5" customHeight="1">
      <c r="B30" s="8"/>
      <c r="C30" s="8"/>
      <c r="D30" s="8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25.5" customHeight="1">
      <c r="B31" s="8"/>
      <c r="C31" s="8"/>
      <c r="D31" s="8"/>
      <c r="E31" s="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25.5" customHeight="1">
      <c r="B32" s="8"/>
      <c r="C32" s="8"/>
      <c r="D32" s="8"/>
      <c r="E32" s="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2:24" ht="25.5" customHeight="1">
      <c r="B33" s="8"/>
      <c r="C33" s="8"/>
      <c r="D33" s="8"/>
      <c r="E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2:24" ht="25.5" customHeight="1">
      <c r="X34" s="3"/>
    </row>
  </sheetData>
  <mergeCells count="8">
    <mergeCell ref="A4:C4"/>
    <mergeCell ref="A5:C5"/>
    <mergeCell ref="D4:E5"/>
    <mergeCell ref="F4:G5"/>
    <mergeCell ref="H4:M4"/>
    <mergeCell ref="H5:I5"/>
    <mergeCell ref="J5:K5"/>
    <mergeCell ref="L5:M5"/>
  </mergeCells>
  <phoneticPr fontId="2"/>
  <pageMargins left="0.59055118110236227" right="0.59055118110236227" top="0.59055118110236227" bottom="0.59055118110236227" header="0.31496062992125984" footer="0.31496062992125984"/>
  <pageSetup paperSize="9" firstPageNumber="64" orientation="portrait" useFirstPageNumber="1" r:id="rId1"/>
  <headerFooter alignWithMargins="0">
    <oddHeader>&amp;L&amp;10産   業</oddHeader>
    <oddFooter>&amp;C－&amp;P－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zoomScale="85" zoomScaleNormal="85" workbookViewId="0">
      <selection activeCell="L23" sqref="L23"/>
    </sheetView>
  </sheetViews>
  <sheetFormatPr defaultRowHeight="13.5"/>
  <cols>
    <col min="1" max="1" width="1.625" style="2" customWidth="1"/>
    <col min="2" max="2" width="10.375" style="2" customWidth="1"/>
    <col min="3" max="3" width="1.625" style="2" customWidth="1"/>
    <col min="4" max="4" width="12.25" style="2" customWidth="1"/>
    <col min="5" max="14" width="10" style="2" customWidth="1"/>
    <col min="15" max="26" width="8.75" style="2" customWidth="1"/>
    <col min="27" max="16384" width="9" style="2"/>
  </cols>
  <sheetData>
    <row r="1" spans="1:25" ht="22.5" customHeight="1">
      <c r="A1" s="79" t="s">
        <v>128</v>
      </c>
      <c r="C1" s="10"/>
    </row>
    <row r="2" spans="1:25" ht="17.25" customHeight="1">
      <c r="M2" s="3"/>
      <c r="N2" s="25" t="s">
        <v>410</v>
      </c>
    </row>
    <row r="3" spans="1:25" ht="21" customHeight="1">
      <c r="A3" s="384" t="s">
        <v>41</v>
      </c>
      <c r="B3" s="385"/>
      <c r="C3" s="386"/>
      <c r="D3" s="399" t="s">
        <v>59</v>
      </c>
      <c r="E3" s="395" t="s">
        <v>43</v>
      </c>
      <c r="F3" s="396"/>
      <c r="G3" s="396"/>
      <c r="H3" s="396"/>
      <c r="I3" s="397"/>
      <c r="J3" s="395" t="s">
        <v>49</v>
      </c>
      <c r="K3" s="396"/>
      <c r="L3" s="396"/>
      <c r="M3" s="396"/>
      <c r="N3" s="398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" customHeight="1">
      <c r="A4" s="387" t="s">
        <v>40</v>
      </c>
      <c r="B4" s="388"/>
      <c r="C4" s="389"/>
      <c r="D4" s="400"/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44</v>
      </c>
      <c r="K4" s="4" t="s">
        <v>45</v>
      </c>
      <c r="L4" s="4" t="s">
        <v>46</v>
      </c>
      <c r="M4" s="4" t="s">
        <v>47</v>
      </c>
      <c r="N4" s="30" t="s">
        <v>48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" customHeight="1">
      <c r="A5" s="12"/>
      <c r="B5" s="61" t="s">
        <v>18</v>
      </c>
      <c r="C5" s="14"/>
      <c r="D5" s="38">
        <f>SUM(E5,J5)</f>
        <v>4680</v>
      </c>
      <c r="E5" s="31">
        <f>SUM(F5:I5)</f>
        <v>2428</v>
      </c>
      <c r="F5" s="35">
        <v>471</v>
      </c>
      <c r="G5" s="31">
        <v>912</v>
      </c>
      <c r="H5" s="31">
        <v>804</v>
      </c>
      <c r="I5" s="35">
        <v>241</v>
      </c>
      <c r="J5" s="35">
        <f>SUM(K5:N5)</f>
        <v>2252</v>
      </c>
      <c r="K5" s="35">
        <v>441</v>
      </c>
      <c r="L5" s="35">
        <v>728</v>
      </c>
      <c r="M5" s="35">
        <v>763</v>
      </c>
      <c r="N5" s="32">
        <v>320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1" customHeight="1">
      <c r="A6" s="12"/>
      <c r="B6" s="61" t="s">
        <v>19</v>
      </c>
      <c r="C6" s="14"/>
      <c r="D6" s="38">
        <f>SUM(E6,J6)</f>
        <v>5033</v>
      </c>
      <c r="E6" s="31">
        <f>SUM(F6:I6)</f>
        <v>2588</v>
      </c>
      <c r="F6" s="35">
        <v>481</v>
      </c>
      <c r="G6" s="31">
        <v>765</v>
      </c>
      <c r="H6" s="31">
        <v>989</v>
      </c>
      <c r="I6" s="35">
        <v>353</v>
      </c>
      <c r="J6" s="35">
        <f>SUM(K6:N6)</f>
        <v>2445</v>
      </c>
      <c r="K6" s="35">
        <v>487</v>
      </c>
      <c r="L6" s="35">
        <v>659</v>
      </c>
      <c r="M6" s="35">
        <v>864</v>
      </c>
      <c r="N6" s="32">
        <v>435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1" customHeight="1">
      <c r="A7" s="12"/>
      <c r="B7" s="61" t="s">
        <v>20</v>
      </c>
      <c r="C7" s="14"/>
      <c r="D7" s="38">
        <f>SUM(E7,J7)</f>
        <v>4231</v>
      </c>
      <c r="E7" s="31">
        <f>SUM(F7:I7)</f>
        <v>2191</v>
      </c>
      <c r="F7" s="35">
        <v>336</v>
      </c>
      <c r="G7" s="31">
        <v>542</v>
      </c>
      <c r="H7" s="31">
        <v>911</v>
      </c>
      <c r="I7" s="35">
        <v>402</v>
      </c>
      <c r="J7" s="35">
        <f>SUM(K7:N7)</f>
        <v>2040</v>
      </c>
      <c r="K7" s="35">
        <v>365</v>
      </c>
      <c r="L7" s="35">
        <v>451</v>
      </c>
      <c r="M7" s="35">
        <v>764</v>
      </c>
      <c r="N7" s="32">
        <v>460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1" customHeight="1">
      <c r="A8" s="12"/>
      <c r="B8" s="61" t="s">
        <v>21</v>
      </c>
      <c r="C8" s="14"/>
      <c r="D8" s="230">
        <f t="shared" ref="D8:D11" si="0">SUM(E8,J8)</f>
        <v>2955</v>
      </c>
      <c r="E8" s="31">
        <f>SUM(F8:I8)</f>
        <v>1549</v>
      </c>
      <c r="F8" s="35">
        <v>180</v>
      </c>
      <c r="G8" s="31">
        <v>312</v>
      </c>
      <c r="H8" s="31">
        <v>650</v>
      </c>
      <c r="I8" s="35">
        <v>407</v>
      </c>
      <c r="J8" s="35">
        <f>SUM(K8:N8)</f>
        <v>1406</v>
      </c>
      <c r="K8" s="35">
        <v>183</v>
      </c>
      <c r="L8" s="35">
        <v>289</v>
      </c>
      <c r="M8" s="35">
        <v>501</v>
      </c>
      <c r="N8" s="32">
        <v>433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1" customHeight="1">
      <c r="A9" s="12"/>
      <c r="B9" s="61" t="s">
        <v>77</v>
      </c>
      <c r="C9" s="14"/>
      <c r="D9" s="230">
        <f t="shared" si="0"/>
        <v>2484</v>
      </c>
      <c r="E9" s="31">
        <f>SUM(F9:I9)</f>
        <v>1306</v>
      </c>
      <c r="F9" s="35">
        <v>127</v>
      </c>
      <c r="G9" s="35">
        <v>239</v>
      </c>
      <c r="H9" s="35">
        <v>525</v>
      </c>
      <c r="I9" s="35">
        <v>415</v>
      </c>
      <c r="J9" s="35">
        <f t="shared" ref="J9:J10" si="1">SUM(K9:N9)</f>
        <v>1178</v>
      </c>
      <c r="K9" s="35">
        <v>113</v>
      </c>
      <c r="L9" s="35">
        <v>231</v>
      </c>
      <c r="M9" s="35">
        <v>386</v>
      </c>
      <c r="N9" s="40">
        <v>448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1" customHeight="1">
      <c r="A10" s="12"/>
      <c r="B10" s="61" t="s">
        <v>84</v>
      </c>
      <c r="C10" s="14"/>
      <c r="D10" s="230">
        <f t="shared" si="0"/>
        <v>1124</v>
      </c>
      <c r="E10" s="31">
        <f t="shared" ref="E10:E11" si="2">SUM(F10:I10)</f>
        <v>593</v>
      </c>
      <c r="F10" s="235">
        <v>45</v>
      </c>
      <c r="G10" s="236">
        <v>101</v>
      </c>
      <c r="H10" s="236">
        <v>230</v>
      </c>
      <c r="I10" s="236">
        <v>217</v>
      </c>
      <c r="J10" s="35">
        <f t="shared" si="1"/>
        <v>531</v>
      </c>
      <c r="K10" s="236">
        <v>53</v>
      </c>
      <c r="L10" s="236">
        <v>85</v>
      </c>
      <c r="M10" s="236">
        <v>164</v>
      </c>
      <c r="N10" s="233">
        <v>229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1" customHeight="1">
      <c r="A11" s="12"/>
      <c r="B11" s="61" t="s">
        <v>94</v>
      </c>
      <c r="C11" s="14"/>
      <c r="D11" s="230">
        <f t="shared" si="0"/>
        <v>685</v>
      </c>
      <c r="E11" s="31">
        <f t="shared" si="2"/>
        <v>362</v>
      </c>
      <c r="F11" s="171">
        <v>13</v>
      </c>
      <c r="G11" s="235">
        <v>53</v>
      </c>
      <c r="H11" s="235">
        <v>142</v>
      </c>
      <c r="I11" s="235">
        <v>154</v>
      </c>
      <c r="J11" s="35">
        <f>SUM(K11:N11)</f>
        <v>323</v>
      </c>
      <c r="K11" s="235">
        <v>22</v>
      </c>
      <c r="L11" s="235">
        <v>47</v>
      </c>
      <c r="M11" s="235">
        <v>102</v>
      </c>
      <c r="N11" s="234">
        <v>152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1" customHeight="1">
      <c r="A12" s="12"/>
      <c r="B12" s="228" t="s">
        <v>440</v>
      </c>
      <c r="C12" s="14"/>
      <c r="D12" s="230">
        <f>SUM(E12,J12)</f>
        <v>283</v>
      </c>
      <c r="E12" s="31">
        <f t="shared" ref="E12" si="3">SUM(F12:I12)</f>
        <v>175</v>
      </c>
      <c r="F12" s="237" t="s">
        <v>438</v>
      </c>
      <c r="G12" s="235">
        <v>10</v>
      </c>
      <c r="H12" s="235">
        <v>47</v>
      </c>
      <c r="I12" s="235">
        <v>118</v>
      </c>
      <c r="J12" s="35">
        <f>SUM(K12:N12)</f>
        <v>108</v>
      </c>
      <c r="K12" s="35" t="s">
        <v>438</v>
      </c>
      <c r="L12" s="235">
        <v>6</v>
      </c>
      <c r="M12" s="235">
        <v>25</v>
      </c>
      <c r="N12" s="234">
        <v>77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1" customHeight="1">
      <c r="A13" s="12"/>
      <c r="B13" s="16" t="s">
        <v>22</v>
      </c>
      <c r="C13" s="14"/>
      <c r="D13" s="31" t="s">
        <v>441</v>
      </c>
      <c r="E13" s="31" t="s">
        <v>441</v>
      </c>
      <c r="F13" s="237" t="s">
        <v>438</v>
      </c>
      <c r="G13" s="35" t="s">
        <v>443</v>
      </c>
      <c r="H13" s="35" t="s">
        <v>441</v>
      </c>
      <c r="I13" s="35" t="s">
        <v>441</v>
      </c>
      <c r="J13" s="35" t="s">
        <v>441</v>
      </c>
      <c r="K13" s="35" t="s">
        <v>438</v>
      </c>
      <c r="L13" s="35" t="s">
        <v>441</v>
      </c>
      <c r="M13" s="35" t="s">
        <v>441</v>
      </c>
      <c r="N13" s="32" t="s">
        <v>441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1" customHeight="1">
      <c r="A14" s="12"/>
      <c r="B14" s="16" t="s">
        <v>23</v>
      </c>
      <c r="C14" s="14"/>
      <c r="D14" s="31" t="s">
        <v>441</v>
      </c>
      <c r="E14" s="31" t="s">
        <v>441</v>
      </c>
      <c r="F14" s="237" t="s">
        <v>438</v>
      </c>
      <c r="G14" s="35" t="s">
        <v>443</v>
      </c>
      <c r="H14" s="35" t="s">
        <v>441</v>
      </c>
      <c r="I14" s="35" t="s">
        <v>441</v>
      </c>
      <c r="J14" s="35">
        <f t="shared" ref="J14:J24" si="4">SUM(K14:N14)</f>
        <v>0</v>
      </c>
      <c r="K14" s="35" t="s">
        <v>438</v>
      </c>
      <c r="L14" s="35" t="s">
        <v>441</v>
      </c>
      <c r="M14" s="35" t="s">
        <v>441</v>
      </c>
      <c r="N14" s="32" t="s">
        <v>441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1" customHeight="1">
      <c r="A15" s="12"/>
      <c r="B15" s="16" t="s">
        <v>24</v>
      </c>
      <c r="C15" s="14"/>
      <c r="D15" s="230">
        <f>SUM(E15,J15)</f>
        <v>10</v>
      </c>
      <c r="E15" s="31">
        <f t="shared" ref="E15:E24" si="5">SUM(F15:I15)</f>
        <v>6</v>
      </c>
      <c r="F15" s="237" t="s">
        <v>438</v>
      </c>
      <c r="G15" s="235">
        <v>2</v>
      </c>
      <c r="H15" s="235" t="s">
        <v>438</v>
      </c>
      <c r="I15" s="235">
        <v>4</v>
      </c>
      <c r="J15" s="35">
        <f t="shared" si="4"/>
        <v>4</v>
      </c>
      <c r="K15" s="35" t="s">
        <v>438</v>
      </c>
      <c r="L15" s="235">
        <v>1</v>
      </c>
      <c r="M15" s="235">
        <v>2</v>
      </c>
      <c r="N15" s="234">
        <v>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1" customHeight="1">
      <c r="A16" s="12"/>
      <c r="B16" s="16" t="s">
        <v>9</v>
      </c>
      <c r="C16" s="14"/>
      <c r="D16" s="230">
        <f>SUM(E16,J16)</f>
        <v>6</v>
      </c>
      <c r="E16" s="31">
        <f t="shared" si="5"/>
        <v>3</v>
      </c>
      <c r="F16" s="237" t="s">
        <v>438</v>
      </c>
      <c r="G16" s="35" t="s">
        <v>444</v>
      </c>
      <c r="H16" s="35" t="s">
        <v>438</v>
      </c>
      <c r="I16" s="35">
        <v>3</v>
      </c>
      <c r="J16" s="35">
        <f t="shared" si="4"/>
        <v>3</v>
      </c>
      <c r="K16" s="35" t="s">
        <v>438</v>
      </c>
      <c r="L16" s="35" t="s">
        <v>444</v>
      </c>
      <c r="M16" s="235">
        <v>1</v>
      </c>
      <c r="N16" s="234">
        <v>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1" customHeight="1">
      <c r="A17" s="12"/>
      <c r="B17" s="228" t="s">
        <v>439</v>
      </c>
      <c r="C17" s="14"/>
      <c r="D17" s="230">
        <f t="shared" ref="D17:D24" si="6">SUM(E17,J17)</f>
        <v>28</v>
      </c>
      <c r="E17" s="31">
        <f t="shared" si="5"/>
        <v>15</v>
      </c>
      <c r="F17" s="237" t="s">
        <v>438</v>
      </c>
      <c r="G17" s="35" t="s">
        <v>444</v>
      </c>
      <c r="H17" s="235">
        <v>6</v>
      </c>
      <c r="I17" s="235">
        <v>9</v>
      </c>
      <c r="J17" s="35">
        <f t="shared" si="4"/>
        <v>13</v>
      </c>
      <c r="K17" s="35" t="s">
        <v>438</v>
      </c>
      <c r="L17" s="235">
        <v>2</v>
      </c>
      <c r="M17" s="235">
        <v>2</v>
      </c>
      <c r="N17" s="234">
        <v>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1" customHeight="1">
      <c r="A18" s="12"/>
      <c r="B18" s="16" t="s">
        <v>42</v>
      </c>
      <c r="C18" s="14"/>
      <c r="D18" s="230">
        <f t="shared" si="6"/>
        <v>16</v>
      </c>
      <c r="E18" s="31">
        <f t="shared" si="5"/>
        <v>8</v>
      </c>
      <c r="F18" s="237" t="s">
        <v>438</v>
      </c>
      <c r="G18" s="235">
        <v>2</v>
      </c>
      <c r="H18" s="35" t="s">
        <v>444</v>
      </c>
      <c r="I18" s="235">
        <v>6</v>
      </c>
      <c r="J18" s="35">
        <f t="shared" si="4"/>
        <v>8</v>
      </c>
      <c r="K18" s="35" t="s">
        <v>438</v>
      </c>
      <c r="L18" s="235">
        <v>1</v>
      </c>
      <c r="M18" s="235">
        <v>1</v>
      </c>
      <c r="N18" s="234">
        <v>6</v>
      </c>
      <c r="Y18" s="3"/>
    </row>
    <row r="19" spans="1:25" ht="21" customHeight="1">
      <c r="A19" s="12"/>
      <c r="B19" s="16" t="s">
        <v>26</v>
      </c>
      <c r="C19" s="14"/>
      <c r="D19" s="230">
        <f t="shared" si="6"/>
        <v>19</v>
      </c>
      <c r="E19" s="31">
        <f t="shared" si="5"/>
        <v>14</v>
      </c>
      <c r="F19" s="237" t="s">
        <v>438</v>
      </c>
      <c r="G19" s="35" t="s">
        <v>444</v>
      </c>
      <c r="H19" s="235">
        <v>5</v>
      </c>
      <c r="I19" s="235">
        <v>9</v>
      </c>
      <c r="J19" s="35">
        <f t="shared" si="4"/>
        <v>5</v>
      </c>
      <c r="K19" s="35" t="s">
        <v>438</v>
      </c>
      <c r="L19" s="35" t="s">
        <v>444</v>
      </c>
      <c r="M19" s="35">
        <v>1</v>
      </c>
      <c r="N19" s="32">
        <v>4</v>
      </c>
    </row>
    <row r="20" spans="1:25" ht="21" customHeight="1">
      <c r="A20" s="12"/>
      <c r="B20" s="16" t="s">
        <v>27</v>
      </c>
      <c r="C20" s="14"/>
      <c r="D20" s="230">
        <f t="shared" si="6"/>
        <v>21</v>
      </c>
      <c r="E20" s="31">
        <f t="shared" si="5"/>
        <v>16</v>
      </c>
      <c r="F20" s="237" t="s">
        <v>438</v>
      </c>
      <c r="G20" s="35">
        <v>1</v>
      </c>
      <c r="H20" s="35">
        <v>8</v>
      </c>
      <c r="I20" s="35">
        <v>7</v>
      </c>
      <c r="J20" s="35">
        <f t="shared" si="4"/>
        <v>5</v>
      </c>
      <c r="K20" s="35" t="s">
        <v>438</v>
      </c>
      <c r="L20" s="35" t="s">
        <v>444</v>
      </c>
      <c r="M20" s="35">
        <v>2</v>
      </c>
      <c r="N20" s="32">
        <v>3</v>
      </c>
    </row>
    <row r="21" spans="1:25" ht="21" customHeight="1">
      <c r="A21" s="12"/>
      <c r="B21" s="16" t="s">
        <v>28</v>
      </c>
      <c r="C21" s="14"/>
      <c r="D21" s="230">
        <f t="shared" si="6"/>
        <v>16</v>
      </c>
      <c r="E21" s="31">
        <f t="shared" si="5"/>
        <v>9</v>
      </c>
      <c r="F21" s="237" t="s">
        <v>438</v>
      </c>
      <c r="G21" s="35">
        <v>1</v>
      </c>
      <c r="H21" s="35">
        <v>2</v>
      </c>
      <c r="I21" s="35">
        <v>6</v>
      </c>
      <c r="J21" s="35">
        <f t="shared" si="4"/>
        <v>7</v>
      </c>
      <c r="K21" s="35" t="s">
        <v>438</v>
      </c>
      <c r="L21" s="35" t="s">
        <v>444</v>
      </c>
      <c r="M21" s="35">
        <v>2</v>
      </c>
      <c r="N21" s="32">
        <v>5</v>
      </c>
      <c r="Y21" s="3"/>
    </row>
    <row r="22" spans="1:25" ht="21" customHeight="1">
      <c r="A22" s="12"/>
      <c r="B22" s="16" t="s">
        <v>29</v>
      </c>
      <c r="C22" s="14"/>
      <c r="D22" s="230">
        <f t="shared" si="6"/>
        <v>82</v>
      </c>
      <c r="E22" s="31">
        <f t="shared" si="5"/>
        <v>49</v>
      </c>
      <c r="F22" s="237" t="s">
        <v>438</v>
      </c>
      <c r="G22" s="35" t="s">
        <v>444</v>
      </c>
      <c r="H22" s="35">
        <v>14</v>
      </c>
      <c r="I22" s="35">
        <v>35</v>
      </c>
      <c r="J22" s="35">
        <f t="shared" si="4"/>
        <v>33</v>
      </c>
      <c r="K22" s="35" t="s">
        <v>438</v>
      </c>
      <c r="L22" s="35">
        <v>1</v>
      </c>
      <c r="M22" s="35">
        <v>9</v>
      </c>
      <c r="N22" s="32">
        <v>23</v>
      </c>
      <c r="O22" s="1"/>
      <c r="P22" s="1"/>
      <c r="Q22" s="1"/>
      <c r="R22" s="1"/>
      <c r="S22" s="1"/>
      <c r="T22" s="28"/>
      <c r="U22" s="1"/>
      <c r="V22" s="28"/>
      <c r="W22" s="1"/>
      <c r="X22" s="1"/>
      <c r="Y22" s="28"/>
    </row>
    <row r="23" spans="1:25" ht="21" customHeight="1">
      <c r="A23" s="12"/>
      <c r="B23" s="16" t="s">
        <v>30</v>
      </c>
      <c r="C23" s="14"/>
      <c r="D23" s="230">
        <f t="shared" si="6"/>
        <v>45</v>
      </c>
      <c r="E23" s="31">
        <f t="shared" si="5"/>
        <v>28</v>
      </c>
      <c r="F23" s="237" t="s">
        <v>438</v>
      </c>
      <c r="G23" s="35">
        <v>2</v>
      </c>
      <c r="H23" s="35">
        <v>5</v>
      </c>
      <c r="I23" s="35">
        <v>21</v>
      </c>
      <c r="J23" s="35">
        <f t="shared" si="4"/>
        <v>17</v>
      </c>
      <c r="K23" s="35" t="s">
        <v>438</v>
      </c>
      <c r="L23" s="35">
        <v>1</v>
      </c>
      <c r="M23" s="35">
        <v>4</v>
      </c>
      <c r="N23" s="32">
        <v>12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21" customHeight="1">
      <c r="A24" s="13"/>
      <c r="B24" s="17" t="s">
        <v>31</v>
      </c>
      <c r="C24" s="15"/>
      <c r="D24" s="231">
        <f t="shared" si="6"/>
        <v>25</v>
      </c>
      <c r="E24" s="33">
        <f t="shared" si="5"/>
        <v>17</v>
      </c>
      <c r="F24" s="238" t="s">
        <v>438</v>
      </c>
      <c r="G24" s="37" t="s">
        <v>444</v>
      </c>
      <c r="H24" s="37">
        <v>5</v>
      </c>
      <c r="I24" s="37">
        <v>12</v>
      </c>
      <c r="J24" s="37">
        <f t="shared" si="4"/>
        <v>8</v>
      </c>
      <c r="K24" s="37" t="s">
        <v>438</v>
      </c>
      <c r="L24" s="37" t="s">
        <v>444</v>
      </c>
      <c r="M24" s="37">
        <v>1</v>
      </c>
      <c r="N24" s="34">
        <v>7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21" customHeight="1">
      <c r="B25" s="2" t="s">
        <v>442</v>
      </c>
      <c r="D25" s="11"/>
      <c r="E25" s="9"/>
      <c r="F25" s="9"/>
      <c r="G25" s="9"/>
      <c r="H25" s="9"/>
      <c r="I25" s="9"/>
      <c r="J25" s="9"/>
      <c r="K25" s="9"/>
      <c r="L25" s="9"/>
      <c r="M25" s="3"/>
      <c r="N25" s="3" t="s">
        <v>411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5.5" customHeight="1">
      <c r="B26" s="8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25.5" customHeight="1">
      <c r="B27" s="8"/>
      <c r="C27" s="8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25.5" customHeight="1">
      <c r="B28" s="8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25.5" customHeight="1">
      <c r="B29" s="8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25.5" customHeight="1">
      <c r="B30" s="8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25.5" customHeight="1">
      <c r="B31" s="8"/>
      <c r="C31" s="8"/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25.5" customHeight="1">
      <c r="B32" s="8"/>
      <c r="C32" s="8"/>
      <c r="D32" s="8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2:25" ht="25.5" customHeight="1">
      <c r="B33" s="8"/>
      <c r="C33" s="8"/>
      <c r="D33" s="8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2:25" ht="25.5" customHeight="1">
      <c r="Y34" s="3"/>
    </row>
  </sheetData>
  <mergeCells count="5">
    <mergeCell ref="E3:I3"/>
    <mergeCell ref="A3:C3"/>
    <mergeCell ref="A4:C4"/>
    <mergeCell ref="J3:N3"/>
    <mergeCell ref="D3:D4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firstPageNumber="65" orientation="landscape" useFirstPageNumber="1" r:id="rId1"/>
  <headerFooter alignWithMargins="0">
    <oddHeader>&amp;R&amp;10産   業</oddHeader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zoomScaleNormal="100" workbookViewId="0">
      <selection activeCell="J21" sqref="J21:L23"/>
    </sheetView>
  </sheetViews>
  <sheetFormatPr defaultRowHeight="13.5"/>
  <cols>
    <col min="1" max="1" width="1.625" style="2" customWidth="1"/>
    <col min="2" max="2" width="9.25" style="2" customWidth="1"/>
    <col min="3" max="3" width="1.625" style="2" customWidth="1"/>
    <col min="4" max="4" width="2.375" style="2" customWidth="1"/>
    <col min="5" max="28" width="2.625" style="2" customWidth="1"/>
    <col min="29" max="37" width="8.75" style="2" customWidth="1"/>
    <col min="38" max="16384" width="9" style="2"/>
  </cols>
  <sheetData>
    <row r="1" spans="1:36" ht="20.25" customHeight="1">
      <c r="A1" s="79" t="s">
        <v>488</v>
      </c>
      <c r="C1" s="10"/>
      <c r="D1" s="10"/>
    </row>
    <row r="2" spans="1:36" ht="20.25" customHeight="1">
      <c r="R2" s="3"/>
      <c r="S2" s="3"/>
      <c r="T2" s="25"/>
      <c r="U2" s="25"/>
      <c r="W2" s="3"/>
      <c r="X2" s="25"/>
      <c r="Y2" s="25"/>
      <c r="Z2" s="25"/>
      <c r="AA2" s="3" t="s">
        <v>171</v>
      </c>
    </row>
    <row r="3" spans="1:36" ht="23.25" customHeight="1">
      <c r="A3" s="428" t="s">
        <v>55</v>
      </c>
      <c r="B3" s="429"/>
      <c r="C3" s="430"/>
      <c r="D3" s="413" t="s">
        <v>130</v>
      </c>
      <c r="E3" s="414"/>
      <c r="F3" s="481" t="s">
        <v>120</v>
      </c>
      <c r="G3" s="481"/>
      <c r="H3" s="481" t="s">
        <v>121</v>
      </c>
      <c r="I3" s="481"/>
      <c r="J3" s="481" t="s">
        <v>490</v>
      </c>
      <c r="K3" s="481"/>
      <c r="L3" s="481" t="s">
        <v>491</v>
      </c>
      <c r="M3" s="481"/>
      <c r="N3" s="481" t="s">
        <v>492</v>
      </c>
      <c r="O3" s="481"/>
      <c r="P3" s="481" t="s">
        <v>493</v>
      </c>
      <c r="Q3" s="481"/>
      <c r="R3" s="481" t="s">
        <v>496</v>
      </c>
      <c r="S3" s="481"/>
      <c r="T3" s="481" t="s">
        <v>497</v>
      </c>
      <c r="U3" s="481"/>
      <c r="V3" s="481" t="s">
        <v>498</v>
      </c>
      <c r="W3" s="481"/>
      <c r="X3" s="481" t="s">
        <v>499</v>
      </c>
      <c r="Y3" s="481"/>
      <c r="Z3" s="475" t="s">
        <v>500</v>
      </c>
      <c r="AA3" s="476"/>
      <c r="AB3" s="412"/>
      <c r="AC3" s="1"/>
      <c r="AD3" s="1"/>
      <c r="AE3" s="1"/>
      <c r="AF3" s="1"/>
      <c r="AG3" s="1"/>
      <c r="AH3" s="1"/>
      <c r="AI3" s="1"/>
      <c r="AJ3" s="1"/>
    </row>
    <row r="4" spans="1:36" ht="23.25" customHeight="1">
      <c r="A4" s="422" t="s">
        <v>56</v>
      </c>
      <c r="B4" s="423"/>
      <c r="C4" s="424"/>
      <c r="D4" s="419"/>
      <c r="E4" s="420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77"/>
      <c r="AA4" s="478"/>
      <c r="AB4" s="412"/>
      <c r="AC4" s="3"/>
      <c r="AD4" s="3"/>
      <c r="AE4" s="3"/>
      <c r="AF4" s="3"/>
      <c r="AG4" s="3"/>
      <c r="AH4" s="3"/>
      <c r="AI4" s="3"/>
      <c r="AJ4" s="3"/>
    </row>
    <row r="5" spans="1:36" ht="30" customHeight="1">
      <c r="A5" s="12"/>
      <c r="B5" s="251" t="s">
        <v>84</v>
      </c>
      <c r="C5" s="73"/>
      <c r="D5" s="479">
        <f>SUM(F5:AA5)</f>
        <v>287</v>
      </c>
      <c r="E5" s="480"/>
      <c r="F5" s="466" t="s">
        <v>494</v>
      </c>
      <c r="G5" s="467"/>
      <c r="H5" s="467">
        <v>38</v>
      </c>
      <c r="I5" s="467"/>
      <c r="J5" s="467">
        <v>113</v>
      </c>
      <c r="K5" s="467"/>
      <c r="L5" s="467">
        <v>111</v>
      </c>
      <c r="M5" s="467"/>
      <c r="N5" s="467">
        <v>20</v>
      </c>
      <c r="O5" s="467"/>
      <c r="P5" s="467">
        <v>3</v>
      </c>
      <c r="Q5" s="467"/>
      <c r="R5" s="467">
        <v>2</v>
      </c>
      <c r="S5" s="467"/>
      <c r="T5" s="466" t="s">
        <v>494</v>
      </c>
      <c r="U5" s="467"/>
      <c r="V5" s="466" t="s">
        <v>494</v>
      </c>
      <c r="W5" s="467"/>
      <c r="X5" s="466" t="s">
        <v>494</v>
      </c>
      <c r="Y5" s="467"/>
      <c r="Z5" s="468" t="s">
        <v>494</v>
      </c>
      <c r="AA5" s="469"/>
      <c r="AB5" s="60"/>
    </row>
    <row r="6" spans="1:36" ht="30" customHeight="1">
      <c r="A6" s="12"/>
      <c r="B6" s="251" t="s">
        <v>94</v>
      </c>
      <c r="C6" s="77"/>
      <c r="D6" s="479">
        <f>SUM(F6:AA6)</f>
        <v>207</v>
      </c>
      <c r="E6" s="480"/>
      <c r="F6" s="467">
        <v>3</v>
      </c>
      <c r="G6" s="467"/>
      <c r="H6" s="467">
        <v>27</v>
      </c>
      <c r="I6" s="467"/>
      <c r="J6" s="467">
        <v>70</v>
      </c>
      <c r="K6" s="467"/>
      <c r="L6" s="467">
        <v>83</v>
      </c>
      <c r="M6" s="467"/>
      <c r="N6" s="467">
        <v>16</v>
      </c>
      <c r="O6" s="467"/>
      <c r="P6" s="467">
        <v>4</v>
      </c>
      <c r="Q6" s="467"/>
      <c r="R6" s="467">
        <v>4</v>
      </c>
      <c r="S6" s="467"/>
      <c r="T6" s="466" t="s">
        <v>494</v>
      </c>
      <c r="U6" s="467"/>
      <c r="V6" s="466" t="s">
        <v>494</v>
      </c>
      <c r="W6" s="467"/>
      <c r="X6" s="466" t="s">
        <v>494</v>
      </c>
      <c r="Y6" s="467"/>
      <c r="Z6" s="468" t="s">
        <v>494</v>
      </c>
      <c r="AA6" s="469"/>
      <c r="AB6" s="60"/>
      <c r="AC6" s="3"/>
      <c r="AD6" s="3"/>
      <c r="AE6" s="3"/>
      <c r="AF6" s="3"/>
      <c r="AG6" s="3"/>
      <c r="AH6" s="3"/>
      <c r="AI6" s="3"/>
      <c r="AJ6" s="3"/>
    </row>
    <row r="7" spans="1:36" ht="30" customHeight="1">
      <c r="A7" s="13"/>
      <c r="B7" s="17" t="s">
        <v>436</v>
      </c>
      <c r="C7" s="17"/>
      <c r="D7" s="483">
        <f>SUM(F7:AA7)</f>
        <v>186</v>
      </c>
      <c r="E7" s="484"/>
      <c r="F7" s="471">
        <v>4</v>
      </c>
      <c r="G7" s="471"/>
      <c r="H7" s="471">
        <v>27</v>
      </c>
      <c r="I7" s="471"/>
      <c r="J7" s="471">
        <v>74</v>
      </c>
      <c r="K7" s="471"/>
      <c r="L7" s="471">
        <v>56</v>
      </c>
      <c r="M7" s="471"/>
      <c r="N7" s="471">
        <v>16</v>
      </c>
      <c r="O7" s="471"/>
      <c r="P7" s="471">
        <v>5</v>
      </c>
      <c r="Q7" s="471"/>
      <c r="R7" s="471">
        <v>1</v>
      </c>
      <c r="S7" s="471"/>
      <c r="T7" s="470">
        <v>2</v>
      </c>
      <c r="U7" s="471"/>
      <c r="V7" s="470" t="s">
        <v>494</v>
      </c>
      <c r="W7" s="471"/>
      <c r="X7" s="470">
        <v>1</v>
      </c>
      <c r="Y7" s="471"/>
      <c r="Z7" s="472" t="s">
        <v>494</v>
      </c>
      <c r="AA7" s="473"/>
      <c r="AB7" s="60"/>
      <c r="AC7" s="3"/>
      <c r="AD7" s="3"/>
      <c r="AE7" s="3"/>
      <c r="AF7" s="3"/>
      <c r="AG7" s="3"/>
      <c r="AH7" s="3"/>
      <c r="AI7" s="3"/>
      <c r="AJ7" s="3"/>
    </row>
    <row r="8" spans="1:36" ht="20.25" customHeight="1">
      <c r="B8" s="2" t="s">
        <v>495</v>
      </c>
      <c r="E8" s="11"/>
      <c r="F8" s="11"/>
      <c r="G8" s="8"/>
      <c r="H8" s="8"/>
      <c r="I8" s="8"/>
      <c r="J8" s="9"/>
      <c r="K8" s="9"/>
      <c r="L8" s="9"/>
      <c r="M8" s="9"/>
      <c r="N8" s="9"/>
      <c r="O8" s="9"/>
      <c r="P8" s="9"/>
      <c r="Q8" s="9"/>
      <c r="R8" s="3"/>
      <c r="S8" s="3"/>
      <c r="T8" s="3"/>
      <c r="U8" s="3"/>
      <c r="W8" s="3"/>
      <c r="X8" s="3"/>
      <c r="Y8" s="3"/>
      <c r="Z8" s="3"/>
      <c r="AA8" s="3" t="s">
        <v>489</v>
      </c>
      <c r="AC8" s="9"/>
      <c r="AD8" s="9"/>
      <c r="AE8" s="9"/>
      <c r="AF8" s="9"/>
      <c r="AG8" s="9"/>
      <c r="AH8" s="9"/>
      <c r="AI8" s="9"/>
      <c r="AJ8" s="9"/>
    </row>
    <row r="9" spans="1:36" ht="20.25" customHeight="1">
      <c r="E9" s="11"/>
      <c r="F9" s="11"/>
      <c r="G9" s="8"/>
      <c r="H9" s="8"/>
      <c r="I9" s="8"/>
      <c r="J9" s="9"/>
      <c r="K9" s="9"/>
      <c r="L9" s="9"/>
      <c r="M9" s="9"/>
      <c r="N9" s="9"/>
      <c r="O9" s="9"/>
      <c r="P9" s="9"/>
      <c r="Q9" s="9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9"/>
      <c r="AD9" s="9"/>
      <c r="AE9" s="9"/>
      <c r="AF9" s="9"/>
      <c r="AG9" s="9"/>
      <c r="AH9" s="9"/>
      <c r="AI9" s="9"/>
      <c r="AJ9" s="9"/>
    </row>
    <row r="10" spans="1:36" ht="20.25" customHeight="1">
      <c r="E10" s="11"/>
      <c r="F10" s="11"/>
      <c r="G10" s="8"/>
      <c r="H10" s="8"/>
      <c r="I10" s="8"/>
      <c r="J10" s="9"/>
      <c r="K10" s="9"/>
      <c r="L10" s="9"/>
      <c r="M10" s="9"/>
      <c r="N10" s="9"/>
      <c r="O10" s="9"/>
      <c r="P10" s="9"/>
      <c r="Q10" s="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9"/>
      <c r="AD10" s="9"/>
      <c r="AE10" s="9"/>
      <c r="AF10" s="9"/>
      <c r="AG10" s="9"/>
      <c r="AH10" s="9"/>
      <c r="AI10" s="9"/>
      <c r="AJ10" s="9"/>
    </row>
    <row r="11" spans="1:36" ht="20.25" customHeight="1">
      <c r="B11" s="8"/>
      <c r="C11" s="8"/>
      <c r="D11" s="8"/>
      <c r="E11" s="8"/>
      <c r="F11" s="8"/>
      <c r="G11" s="8"/>
      <c r="H11" s="8"/>
      <c r="I11" s="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 ht="20.25" customHeight="1">
      <c r="A12" s="10" t="s">
        <v>61</v>
      </c>
      <c r="C12" s="10"/>
      <c r="D12" s="10"/>
    </row>
    <row r="13" spans="1:36" ht="20.25" customHeight="1">
      <c r="R13" s="3"/>
      <c r="S13" s="3"/>
      <c r="T13" s="25"/>
      <c r="U13" s="25"/>
      <c r="V13" s="25"/>
      <c r="W13" s="25"/>
      <c r="X13" s="25"/>
      <c r="Y13" s="25"/>
      <c r="Z13" s="25"/>
      <c r="AA13" s="25"/>
      <c r="AB13" s="3" t="s">
        <v>171</v>
      </c>
    </row>
    <row r="14" spans="1:36" ht="17.25" customHeight="1">
      <c r="A14" s="428" t="s">
        <v>55</v>
      </c>
      <c r="B14" s="429"/>
      <c r="C14" s="430"/>
      <c r="D14" s="434" t="s">
        <v>50</v>
      </c>
      <c r="E14" s="435"/>
      <c r="F14" s="436"/>
      <c r="G14" s="413" t="s">
        <v>57</v>
      </c>
      <c r="H14" s="446"/>
      <c r="I14" s="413" t="s">
        <v>53</v>
      </c>
      <c r="J14" s="446"/>
      <c r="K14" s="451">
        <v>15</v>
      </c>
      <c r="L14" s="452"/>
      <c r="M14" s="451">
        <v>50</v>
      </c>
      <c r="N14" s="452"/>
      <c r="O14" s="451">
        <v>100</v>
      </c>
      <c r="P14" s="452"/>
      <c r="Q14" s="451">
        <v>200</v>
      </c>
      <c r="R14" s="452"/>
      <c r="S14" s="451">
        <v>300</v>
      </c>
      <c r="T14" s="452"/>
      <c r="U14" s="451">
        <v>500</v>
      </c>
      <c r="V14" s="452"/>
      <c r="W14" s="451">
        <v>700</v>
      </c>
      <c r="X14" s="452"/>
      <c r="Y14" s="451">
        <v>1000</v>
      </c>
      <c r="Z14" s="452"/>
      <c r="AA14" s="413" t="s">
        <v>54</v>
      </c>
      <c r="AB14" s="455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A15" s="425"/>
      <c r="B15" s="426"/>
      <c r="C15" s="427"/>
      <c r="D15" s="437"/>
      <c r="E15" s="382"/>
      <c r="F15" s="438"/>
      <c r="G15" s="416"/>
      <c r="H15" s="447"/>
      <c r="I15" s="416"/>
      <c r="J15" s="447"/>
      <c r="K15" s="453" t="s">
        <v>52</v>
      </c>
      <c r="L15" s="454"/>
      <c r="M15" s="453" t="s">
        <v>52</v>
      </c>
      <c r="N15" s="454"/>
      <c r="O15" s="453" t="s">
        <v>52</v>
      </c>
      <c r="P15" s="454"/>
      <c r="Q15" s="453" t="s">
        <v>52</v>
      </c>
      <c r="R15" s="454"/>
      <c r="S15" s="453" t="s">
        <v>52</v>
      </c>
      <c r="T15" s="454"/>
      <c r="U15" s="453" t="s">
        <v>52</v>
      </c>
      <c r="V15" s="454"/>
      <c r="W15" s="453" t="s">
        <v>52</v>
      </c>
      <c r="X15" s="454"/>
      <c r="Y15" s="453" t="s">
        <v>52</v>
      </c>
      <c r="Z15" s="454"/>
      <c r="AA15" s="416"/>
      <c r="AB15" s="456"/>
      <c r="AC15" s="1"/>
      <c r="AD15" s="1"/>
      <c r="AE15" s="1"/>
      <c r="AF15" s="1"/>
      <c r="AG15" s="1"/>
      <c r="AH15" s="1"/>
      <c r="AI15" s="1"/>
      <c r="AJ15" s="1"/>
    </row>
    <row r="16" spans="1:36" ht="17.25" customHeight="1">
      <c r="A16" s="422" t="s">
        <v>87</v>
      </c>
      <c r="B16" s="423"/>
      <c r="C16" s="424"/>
      <c r="D16" s="439"/>
      <c r="E16" s="388"/>
      <c r="F16" s="389"/>
      <c r="G16" s="419"/>
      <c r="H16" s="448"/>
      <c r="I16" s="419"/>
      <c r="J16" s="448"/>
      <c r="K16" s="459">
        <v>50</v>
      </c>
      <c r="L16" s="460"/>
      <c r="M16" s="449">
        <v>100</v>
      </c>
      <c r="N16" s="450"/>
      <c r="O16" s="449">
        <v>200</v>
      </c>
      <c r="P16" s="450"/>
      <c r="Q16" s="449">
        <v>300</v>
      </c>
      <c r="R16" s="450"/>
      <c r="S16" s="449">
        <v>500</v>
      </c>
      <c r="T16" s="450"/>
      <c r="U16" s="449">
        <v>700</v>
      </c>
      <c r="V16" s="450"/>
      <c r="W16" s="449">
        <v>1000</v>
      </c>
      <c r="X16" s="450"/>
      <c r="Y16" s="449">
        <v>1500</v>
      </c>
      <c r="Z16" s="450"/>
      <c r="AA16" s="419"/>
      <c r="AB16" s="457"/>
      <c r="AC16" s="3"/>
      <c r="AD16" s="3"/>
      <c r="AE16" s="3"/>
      <c r="AF16" s="3"/>
      <c r="AG16" s="3"/>
      <c r="AH16" s="3"/>
      <c r="AI16" s="3"/>
      <c r="AJ16" s="3"/>
    </row>
    <row r="17" spans="1:36" ht="30" customHeight="1">
      <c r="A17" s="12"/>
      <c r="B17" s="16" t="s">
        <v>76</v>
      </c>
      <c r="C17" s="14"/>
      <c r="D17" s="440">
        <v>677</v>
      </c>
      <c r="E17" s="441"/>
      <c r="F17" s="442"/>
      <c r="G17" s="440">
        <v>51</v>
      </c>
      <c r="H17" s="442"/>
      <c r="I17" s="431">
        <v>54</v>
      </c>
      <c r="J17" s="433"/>
      <c r="K17" s="431">
        <v>192</v>
      </c>
      <c r="L17" s="433"/>
      <c r="M17" s="431">
        <v>175</v>
      </c>
      <c r="N17" s="433"/>
      <c r="O17" s="431">
        <v>110</v>
      </c>
      <c r="P17" s="433"/>
      <c r="Q17" s="431">
        <v>35</v>
      </c>
      <c r="R17" s="433"/>
      <c r="S17" s="431">
        <v>31</v>
      </c>
      <c r="T17" s="433"/>
      <c r="U17" s="431">
        <v>9</v>
      </c>
      <c r="V17" s="433"/>
      <c r="W17" s="431">
        <v>10</v>
      </c>
      <c r="X17" s="433"/>
      <c r="Y17" s="431">
        <v>1</v>
      </c>
      <c r="Z17" s="433"/>
      <c r="AA17" s="431">
        <v>9</v>
      </c>
      <c r="AB17" s="458"/>
      <c r="AC17" s="71"/>
      <c r="AD17" s="3"/>
      <c r="AE17" s="3"/>
      <c r="AF17" s="3"/>
      <c r="AG17" s="3"/>
      <c r="AH17" s="3"/>
      <c r="AI17" s="3"/>
      <c r="AJ17" s="3"/>
    </row>
    <row r="18" spans="1:36" ht="30" customHeight="1">
      <c r="A18" s="13"/>
      <c r="B18" s="17" t="s">
        <v>77</v>
      </c>
      <c r="C18" s="59"/>
      <c r="D18" s="443">
        <v>362</v>
      </c>
      <c r="E18" s="444"/>
      <c r="F18" s="445"/>
      <c r="G18" s="443">
        <v>4</v>
      </c>
      <c r="H18" s="445"/>
      <c r="I18" s="410">
        <v>10</v>
      </c>
      <c r="J18" s="411"/>
      <c r="K18" s="410">
        <v>35</v>
      </c>
      <c r="L18" s="411"/>
      <c r="M18" s="410">
        <v>134</v>
      </c>
      <c r="N18" s="411"/>
      <c r="O18" s="410">
        <v>78</v>
      </c>
      <c r="P18" s="411"/>
      <c r="Q18" s="410">
        <v>38</v>
      </c>
      <c r="R18" s="411"/>
      <c r="S18" s="410">
        <v>29</v>
      </c>
      <c r="T18" s="411"/>
      <c r="U18" s="410">
        <v>10</v>
      </c>
      <c r="V18" s="411"/>
      <c r="W18" s="410">
        <v>10</v>
      </c>
      <c r="X18" s="411"/>
      <c r="Y18" s="410" t="s">
        <v>85</v>
      </c>
      <c r="Z18" s="411"/>
      <c r="AA18" s="410">
        <v>14</v>
      </c>
      <c r="AB18" s="474"/>
      <c r="AD18" s="72"/>
    </row>
    <row r="19" spans="1:36" ht="20.25" customHeight="1">
      <c r="B19" s="8"/>
      <c r="AB19" s="3"/>
    </row>
    <row r="20" spans="1:36" ht="20.25" customHeight="1">
      <c r="B20" s="8"/>
    </row>
    <row r="21" spans="1:36" ht="20.25" customHeight="1">
      <c r="A21" s="428" t="s">
        <v>55</v>
      </c>
      <c r="B21" s="429"/>
      <c r="C21" s="430"/>
      <c r="D21" s="434" t="s">
        <v>50</v>
      </c>
      <c r="E21" s="435"/>
      <c r="F21" s="436"/>
      <c r="G21" s="413" t="s">
        <v>129</v>
      </c>
      <c r="H21" s="414"/>
      <c r="I21" s="446"/>
      <c r="J21" s="413" t="s">
        <v>86</v>
      </c>
      <c r="K21" s="414"/>
      <c r="L21" s="415"/>
      <c r="M21" s="451">
        <v>50</v>
      </c>
      <c r="N21" s="452"/>
      <c r="O21" s="451">
        <v>100</v>
      </c>
      <c r="P21" s="452"/>
      <c r="Q21" s="451">
        <v>200</v>
      </c>
      <c r="R21" s="452"/>
      <c r="S21" s="451">
        <v>300</v>
      </c>
      <c r="T21" s="452"/>
      <c r="U21" s="451">
        <v>500</v>
      </c>
      <c r="V21" s="452"/>
      <c r="W21" s="451">
        <v>700</v>
      </c>
      <c r="X21" s="452"/>
      <c r="Y21" s="451">
        <v>1000</v>
      </c>
      <c r="Z21" s="452"/>
      <c r="AA21" s="413" t="s">
        <v>54</v>
      </c>
      <c r="AB21" s="455"/>
      <c r="AC21" s="3"/>
      <c r="AD21" s="3"/>
      <c r="AE21" s="3"/>
      <c r="AF21" s="3"/>
      <c r="AG21" s="3"/>
      <c r="AH21" s="3"/>
      <c r="AI21" s="3"/>
      <c r="AJ21" s="3"/>
    </row>
    <row r="22" spans="1:36" ht="20.25" customHeight="1">
      <c r="A22" s="425"/>
      <c r="B22" s="426"/>
      <c r="C22" s="427"/>
      <c r="D22" s="437"/>
      <c r="E22" s="382"/>
      <c r="F22" s="438"/>
      <c r="G22" s="416"/>
      <c r="H22" s="417"/>
      <c r="I22" s="447"/>
      <c r="J22" s="416"/>
      <c r="K22" s="417"/>
      <c r="L22" s="418"/>
      <c r="M22" s="453" t="s">
        <v>52</v>
      </c>
      <c r="N22" s="454"/>
      <c r="O22" s="453" t="s">
        <v>52</v>
      </c>
      <c r="P22" s="454"/>
      <c r="Q22" s="453" t="s">
        <v>52</v>
      </c>
      <c r="R22" s="454"/>
      <c r="S22" s="453" t="s">
        <v>52</v>
      </c>
      <c r="T22" s="454"/>
      <c r="U22" s="453" t="s">
        <v>52</v>
      </c>
      <c r="V22" s="454"/>
      <c r="W22" s="453" t="s">
        <v>52</v>
      </c>
      <c r="X22" s="454"/>
      <c r="Y22" s="453" t="s">
        <v>52</v>
      </c>
      <c r="Z22" s="454"/>
      <c r="AA22" s="416"/>
      <c r="AB22" s="456"/>
      <c r="AC22" s="3"/>
      <c r="AD22" s="3"/>
      <c r="AE22" s="3"/>
      <c r="AF22" s="3"/>
      <c r="AG22" s="3"/>
      <c r="AH22" s="3"/>
      <c r="AI22" s="3"/>
      <c r="AJ22" s="3"/>
    </row>
    <row r="23" spans="1:36" ht="20.25" customHeight="1">
      <c r="A23" s="422" t="s">
        <v>87</v>
      </c>
      <c r="B23" s="423"/>
      <c r="C23" s="424"/>
      <c r="D23" s="439"/>
      <c r="E23" s="388"/>
      <c r="F23" s="389"/>
      <c r="G23" s="419"/>
      <c r="H23" s="420"/>
      <c r="I23" s="448"/>
      <c r="J23" s="419"/>
      <c r="K23" s="420"/>
      <c r="L23" s="421"/>
      <c r="M23" s="449">
        <v>100</v>
      </c>
      <c r="N23" s="450"/>
      <c r="O23" s="449">
        <v>200</v>
      </c>
      <c r="P23" s="450"/>
      <c r="Q23" s="449">
        <v>300</v>
      </c>
      <c r="R23" s="450"/>
      <c r="S23" s="449">
        <v>500</v>
      </c>
      <c r="T23" s="450"/>
      <c r="U23" s="449">
        <v>700</v>
      </c>
      <c r="V23" s="450"/>
      <c r="W23" s="449">
        <v>1000</v>
      </c>
      <c r="X23" s="450"/>
      <c r="Y23" s="449">
        <v>1500</v>
      </c>
      <c r="Z23" s="450"/>
      <c r="AA23" s="419"/>
      <c r="AB23" s="457"/>
      <c r="AC23" s="3"/>
      <c r="AD23" s="3"/>
      <c r="AE23" s="3"/>
      <c r="AF23" s="3"/>
      <c r="AG23" s="3"/>
      <c r="AH23" s="3"/>
      <c r="AI23" s="3"/>
      <c r="AJ23" s="3"/>
    </row>
    <row r="24" spans="1:36" ht="30" customHeight="1">
      <c r="A24" s="62"/>
      <c r="B24" s="61" t="s">
        <v>84</v>
      </c>
      <c r="C24" s="14"/>
      <c r="D24" s="440">
        <f>SUM(G24:AA24)</f>
        <v>281</v>
      </c>
      <c r="E24" s="441"/>
      <c r="F24" s="442"/>
      <c r="G24" s="461">
        <v>11</v>
      </c>
      <c r="H24" s="462"/>
      <c r="I24" s="463"/>
      <c r="J24" s="431">
        <v>37</v>
      </c>
      <c r="K24" s="432"/>
      <c r="L24" s="433"/>
      <c r="M24" s="431">
        <v>79</v>
      </c>
      <c r="N24" s="433"/>
      <c r="O24" s="431">
        <v>68</v>
      </c>
      <c r="P24" s="433"/>
      <c r="Q24" s="431">
        <v>24</v>
      </c>
      <c r="R24" s="433"/>
      <c r="S24" s="431">
        <v>26</v>
      </c>
      <c r="T24" s="433"/>
      <c r="U24" s="431">
        <v>17</v>
      </c>
      <c r="V24" s="433"/>
      <c r="W24" s="431">
        <v>5</v>
      </c>
      <c r="X24" s="433"/>
      <c r="Y24" s="431">
        <v>5</v>
      </c>
      <c r="Z24" s="433"/>
      <c r="AA24" s="431">
        <v>9</v>
      </c>
      <c r="AB24" s="458"/>
      <c r="AC24" s="3"/>
      <c r="AD24" s="3"/>
      <c r="AE24" s="3"/>
      <c r="AF24" s="3"/>
      <c r="AG24" s="3"/>
      <c r="AH24" s="3"/>
      <c r="AI24" s="3"/>
      <c r="AJ24" s="3"/>
    </row>
    <row r="25" spans="1:36" ht="30" customHeight="1">
      <c r="A25" s="12"/>
      <c r="B25" s="228" t="s">
        <v>94</v>
      </c>
      <c r="C25" s="14"/>
      <c r="D25" s="440">
        <v>207</v>
      </c>
      <c r="E25" s="441"/>
      <c r="F25" s="442"/>
      <c r="G25" s="461">
        <v>3</v>
      </c>
      <c r="H25" s="462"/>
      <c r="I25" s="463"/>
      <c r="J25" s="431">
        <v>62</v>
      </c>
      <c r="K25" s="432"/>
      <c r="L25" s="433"/>
      <c r="M25" s="431">
        <v>40</v>
      </c>
      <c r="N25" s="433"/>
      <c r="O25" s="431">
        <v>36</v>
      </c>
      <c r="P25" s="433"/>
      <c r="Q25" s="431">
        <v>22</v>
      </c>
      <c r="R25" s="433"/>
      <c r="S25" s="431">
        <v>26</v>
      </c>
      <c r="T25" s="433"/>
      <c r="U25" s="431">
        <v>4</v>
      </c>
      <c r="V25" s="433"/>
      <c r="W25" s="431">
        <v>3</v>
      </c>
      <c r="X25" s="433"/>
      <c r="Y25" s="431">
        <v>3</v>
      </c>
      <c r="Z25" s="433"/>
      <c r="AA25" s="431">
        <v>8</v>
      </c>
      <c r="AB25" s="458"/>
      <c r="AC25" s="64"/>
      <c r="AD25" s="3"/>
      <c r="AE25" s="3"/>
      <c r="AF25" s="3"/>
      <c r="AG25" s="3"/>
      <c r="AH25" s="3"/>
      <c r="AI25" s="3"/>
      <c r="AJ25" s="3"/>
    </row>
    <row r="26" spans="1:36" ht="30" customHeight="1">
      <c r="A26" s="239"/>
      <c r="B26" s="229" t="s">
        <v>436</v>
      </c>
      <c r="C26" s="63"/>
      <c r="D26" s="401">
        <v>207</v>
      </c>
      <c r="E26" s="402"/>
      <c r="F26" s="403"/>
      <c r="G26" s="404">
        <v>11</v>
      </c>
      <c r="H26" s="405"/>
      <c r="I26" s="406"/>
      <c r="J26" s="407">
        <v>74</v>
      </c>
      <c r="K26" s="408"/>
      <c r="L26" s="409"/>
      <c r="M26" s="407">
        <v>25</v>
      </c>
      <c r="N26" s="409"/>
      <c r="O26" s="410">
        <v>36</v>
      </c>
      <c r="P26" s="411"/>
      <c r="Q26" s="410">
        <v>22</v>
      </c>
      <c r="R26" s="411"/>
      <c r="S26" s="407">
        <v>14</v>
      </c>
      <c r="T26" s="409"/>
      <c r="U26" s="410">
        <v>5</v>
      </c>
      <c r="V26" s="411"/>
      <c r="W26" s="410">
        <v>3</v>
      </c>
      <c r="X26" s="411"/>
      <c r="Y26" s="410">
        <v>1</v>
      </c>
      <c r="Z26" s="411"/>
      <c r="AA26" s="464" t="s">
        <v>445</v>
      </c>
      <c r="AB26" s="465"/>
      <c r="AC26" s="64"/>
      <c r="AD26" s="3"/>
      <c r="AE26" s="3"/>
      <c r="AF26" s="3"/>
      <c r="AG26" s="3"/>
      <c r="AH26" s="3"/>
      <c r="AI26" s="3"/>
      <c r="AJ26" s="3"/>
    </row>
    <row r="27" spans="1:36" ht="20.25" customHeight="1">
      <c r="B27" s="8"/>
      <c r="C27" s="8"/>
      <c r="D27" s="8"/>
      <c r="E27" s="60"/>
      <c r="F27" s="60"/>
      <c r="G27" s="60"/>
      <c r="H27" s="60"/>
      <c r="I27" s="60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60"/>
      <c r="W27" s="60"/>
      <c r="X27" s="9"/>
      <c r="Y27" s="9"/>
      <c r="Z27" s="60"/>
      <c r="AA27" s="60"/>
      <c r="AB27" s="3" t="s">
        <v>409</v>
      </c>
      <c r="AC27" s="3"/>
      <c r="AD27" s="3"/>
      <c r="AE27" s="3"/>
      <c r="AF27" s="3"/>
      <c r="AG27" s="3"/>
      <c r="AH27" s="3"/>
      <c r="AI27" s="3"/>
      <c r="AJ27" s="3"/>
    </row>
    <row r="28" spans="1:36" ht="20.25" customHeight="1">
      <c r="B28" s="8"/>
      <c r="C28" s="8"/>
      <c r="D28" s="8"/>
      <c r="E28" s="60"/>
      <c r="F28" s="60"/>
      <c r="G28" s="60"/>
      <c r="H28" s="60"/>
      <c r="I28" s="60"/>
      <c r="J28" s="60"/>
      <c r="K28" s="60"/>
      <c r="L28" s="9"/>
      <c r="M28" s="9"/>
      <c r="N28" s="9"/>
      <c r="O28" s="9"/>
      <c r="P28" s="9"/>
      <c r="Q28" s="9"/>
      <c r="R28" s="9"/>
      <c r="S28" s="9"/>
      <c r="T28" s="9"/>
      <c r="U28" s="9"/>
      <c r="V28" s="60"/>
      <c r="W28" s="60"/>
      <c r="X28" s="60"/>
      <c r="Y28" s="60"/>
      <c r="Z28" s="60"/>
      <c r="AA28" s="60"/>
      <c r="AB28" s="60"/>
      <c r="AJ28" s="3"/>
    </row>
    <row r="29" spans="1:36" ht="20.25" customHeight="1">
      <c r="B29" s="8"/>
      <c r="C29" s="8"/>
      <c r="D29" s="8"/>
      <c r="E29" s="60"/>
      <c r="F29" s="60"/>
      <c r="G29" s="60"/>
      <c r="H29" s="60"/>
      <c r="I29" s="60"/>
      <c r="J29" s="60"/>
      <c r="K29" s="60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60"/>
      <c r="AA29" s="60"/>
      <c r="AB29" s="60"/>
    </row>
    <row r="30" spans="1:36" ht="20.25" customHeight="1">
      <c r="B30" s="8"/>
      <c r="C30" s="8"/>
      <c r="D30" s="8"/>
      <c r="E30" s="60"/>
      <c r="F30" s="60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60"/>
      <c r="W30" s="60"/>
      <c r="X30" s="60"/>
      <c r="Y30" s="60"/>
      <c r="Z30" s="60"/>
      <c r="AA30" s="60"/>
      <c r="AB30" s="9"/>
    </row>
    <row r="31" spans="1:36" ht="20.25" customHeight="1">
      <c r="B31" s="8"/>
      <c r="C31" s="8"/>
      <c r="D31" s="8"/>
      <c r="E31" s="60"/>
      <c r="F31" s="60"/>
      <c r="G31" s="9"/>
      <c r="H31" s="9"/>
      <c r="I31" s="9"/>
      <c r="J31" s="60"/>
      <c r="K31" s="60"/>
      <c r="L31" s="9"/>
      <c r="M31" s="9"/>
      <c r="N31" s="9"/>
      <c r="O31" s="9"/>
      <c r="P31" s="9"/>
      <c r="Q31" s="9"/>
      <c r="R31" s="9"/>
      <c r="S31" s="9"/>
      <c r="T31" s="60"/>
      <c r="U31" s="60"/>
      <c r="V31" s="60"/>
      <c r="W31" s="60"/>
      <c r="X31" s="9"/>
      <c r="Y31" s="9"/>
      <c r="Z31" s="60"/>
      <c r="AA31" s="60"/>
      <c r="AB31" s="9"/>
      <c r="AJ31" s="3"/>
    </row>
    <row r="32" spans="1:36" ht="20.25" customHeight="1">
      <c r="B32" s="8"/>
      <c r="C32" s="8"/>
      <c r="D32" s="8"/>
      <c r="E32" s="60"/>
      <c r="F32" s="60"/>
      <c r="G32" s="60"/>
      <c r="H32" s="60"/>
      <c r="I32" s="60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60"/>
      <c r="AA32" s="60"/>
      <c r="AB32" s="9"/>
      <c r="AC32" s="1"/>
      <c r="AD32" s="1"/>
      <c r="AE32" s="28"/>
      <c r="AF32" s="1"/>
      <c r="AG32" s="28"/>
      <c r="AH32" s="1"/>
      <c r="AI32" s="1"/>
      <c r="AJ32" s="28"/>
    </row>
    <row r="33" spans="2:36" ht="20.25" customHeight="1">
      <c r="B33" s="8"/>
      <c r="C33" s="8"/>
      <c r="D33" s="8"/>
      <c r="E33" s="60"/>
      <c r="F33" s="60"/>
      <c r="G33" s="9"/>
      <c r="H33" s="9"/>
      <c r="I33" s="9"/>
      <c r="J33" s="60"/>
      <c r="K33" s="60"/>
      <c r="L33" s="9"/>
      <c r="M33" s="9"/>
      <c r="N33" s="9"/>
      <c r="O33" s="9"/>
      <c r="P33" s="9"/>
      <c r="Q33" s="9"/>
      <c r="R33" s="60"/>
      <c r="S33" s="60"/>
      <c r="T33" s="9"/>
      <c r="U33" s="9"/>
      <c r="V33" s="60"/>
      <c r="W33" s="60"/>
      <c r="X33" s="9"/>
      <c r="Y33" s="9"/>
      <c r="Z33" s="60"/>
      <c r="AA33" s="60"/>
      <c r="AB33" s="9"/>
      <c r="AC33" s="28"/>
      <c r="AD33" s="28"/>
      <c r="AE33" s="28"/>
      <c r="AF33" s="28"/>
      <c r="AG33" s="28"/>
      <c r="AH33" s="28"/>
      <c r="AI33" s="28"/>
      <c r="AJ33" s="28"/>
    </row>
    <row r="34" spans="2:36" ht="20.25" customHeight="1">
      <c r="B34" s="8"/>
      <c r="C34" s="8"/>
      <c r="D34" s="8"/>
      <c r="E34" s="60"/>
      <c r="F34" s="60"/>
      <c r="G34" s="60"/>
      <c r="H34" s="60"/>
      <c r="I34" s="60"/>
      <c r="J34" s="60"/>
      <c r="K34" s="60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60"/>
      <c r="Y34" s="60"/>
      <c r="Z34" s="60"/>
      <c r="AA34" s="60"/>
      <c r="AB34" s="9"/>
      <c r="AC34" s="9"/>
      <c r="AD34" s="9"/>
      <c r="AE34" s="9"/>
      <c r="AF34" s="9"/>
      <c r="AG34" s="9"/>
      <c r="AH34" s="9"/>
      <c r="AI34" s="9"/>
      <c r="AJ34" s="9"/>
    </row>
    <row r="35" spans="2:36" ht="20.25" customHeight="1">
      <c r="E35" s="11"/>
      <c r="F35" s="11"/>
      <c r="G35" s="8"/>
      <c r="H35" s="8"/>
      <c r="I35" s="8"/>
      <c r="J35" s="9"/>
      <c r="K35" s="9"/>
      <c r="L35" s="9"/>
      <c r="M35" s="9"/>
      <c r="N35" s="9"/>
      <c r="O35" s="9"/>
      <c r="P35" s="9"/>
      <c r="Q35" s="9"/>
      <c r="R35" s="3"/>
      <c r="S35" s="3"/>
      <c r="T35" s="3"/>
      <c r="U35" s="3"/>
      <c r="V35" s="3"/>
      <c r="W35" s="3"/>
      <c r="X35" s="3"/>
      <c r="Y35" s="3"/>
      <c r="Z35" s="3"/>
      <c r="AA35" s="3"/>
      <c r="AC35" s="9"/>
      <c r="AD35" s="9"/>
      <c r="AE35" s="9"/>
      <c r="AF35" s="9"/>
      <c r="AG35" s="9"/>
      <c r="AH35" s="9"/>
      <c r="AI35" s="9"/>
      <c r="AJ35" s="9"/>
    </row>
  </sheetData>
  <mergeCells count="167"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Z3:AA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D3:E4"/>
    <mergeCell ref="F3:G4"/>
    <mergeCell ref="H3:I4"/>
    <mergeCell ref="J3:K4"/>
    <mergeCell ref="L3:M4"/>
    <mergeCell ref="N3:O4"/>
    <mergeCell ref="P3:Q4"/>
    <mergeCell ref="R3:S4"/>
    <mergeCell ref="T3:U4"/>
    <mergeCell ref="V3:W4"/>
    <mergeCell ref="X3:Y4"/>
    <mergeCell ref="AA26:AB26"/>
    <mergeCell ref="Y18:Z18"/>
    <mergeCell ref="Y17:Z17"/>
    <mergeCell ref="Y16:Z16"/>
    <mergeCell ref="Y15:Z15"/>
    <mergeCell ref="Y14:Z14"/>
    <mergeCell ref="V6:W6"/>
    <mergeCell ref="X6:Y6"/>
    <mergeCell ref="Z6:AA6"/>
    <mergeCell ref="V7:W7"/>
    <mergeCell ref="X7:Y7"/>
    <mergeCell ref="Z7:AA7"/>
    <mergeCell ref="AA25:AB25"/>
    <mergeCell ref="AA14:AB16"/>
    <mergeCell ref="AA17:AB17"/>
    <mergeCell ref="AA18:AB18"/>
    <mergeCell ref="Y26:Z26"/>
    <mergeCell ref="S17:T17"/>
    <mergeCell ref="S18:T18"/>
    <mergeCell ref="U17:V17"/>
    <mergeCell ref="U18:V18"/>
    <mergeCell ref="W17:X17"/>
    <mergeCell ref="W18:X18"/>
    <mergeCell ref="S14:T14"/>
    <mergeCell ref="S15:T15"/>
    <mergeCell ref="S16:T16"/>
    <mergeCell ref="Q18:R18"/>
    <mergeCell ref="G24:I24"/>
    <mergeCell ref="G25:I25"/>
    <mergeCell ref="I17:J17"/>
    <mergeCell ref="I18:J18"/>
    <mergeCell ref="K17:L17"/>
    <mergeCell ref="K18:L18"/>
    <mergeCell ref="M24:N24"/>
    <mergeCell ref="M25:N25"/>
    <mergeCell ref="Q24:R24"/>
    <mergeCell ref="Q25:R25"/>
    <mergeCell ref="Q17:R17"/>
    <mergeCell ref="K14:L14"/>
    <mergeCell ref="K15:L15"/>
    <mergeCell ref="K16:L16"/>
    <mergeCell ref="I14:J16"/>
    <mergeCell ref="G21:I23"/>
    <mergeCell ref="O14:P14"/>
    <mergeCell ref="O15:P15"/>
    <mergeCell ref="O16:P16"/>
    <mergeCell ref="M14:N14"/>
    <mergeCell ref="M15:N15"/>
    <mergeCell ref="M16:N16"/>
    <mergeCell ref="M21:N21"/>
    <mergeCell ref="M22:N22"/>
    <mergeCell ref="M23:N23"/>
    <mergeCell ref="M17:N17"/>
    <mergeCell ref="M18:N18"/>
    <mergeCell ref="O17:P17"/>
    <mergeCell ref="O18:P18"/>
    <mergeCell ref="O21:P21"/>
    <mergeCell ref="O23:P23"/>
    <mergeCell ref="O22:P22"/>
    <mergeCell ref="Q14:R14"/>
    <mergeCell ref="Q15:R15"/>
    <mergeCell ref="Q16:R16"/>
    <mergeCell ref="W14:X14"/>
    <mergeCell ref="W15:X15"/>
    <mergeCell ref="W16:X16"/>
    <mergeCell ref="U14:V14"/>
    <mergeCell ref="U15:V15"/>
    <mergeCell ref="U16:V16"/>
    <mergeCell ref="D25:F25"/>
    <mergeCell ref="AA21:AB23"/>
    <mergeCell ref="Y21:Z21"/>
    <mergeCell ref="Y22:Z22"/>
    <mergeCell ref="Y23:Z23"/>
    <mergeCell ref="W21:X21"/>
    <mergeCell ref="W22:X22"/>
    <mergeCell ref="W23:X23"/>
    <mergeCell ref="U21:V21"/>
    <mergeCell ref="U22:V22"/>
    <mergeCell ref="U23:V23"/>
    <mergeCell ref="S21:T21"/>
    <mergeCell ref="S22:T22"/>
    <mergeCell ref="U24:V24"/>
    <mergeCell ref="U25:V25"/>
    <mergeCell ref="W24:X24"/>
    <mergeCell ref="W25:X25"/>
    <mergeCell ref="Y24:Z24"/>
    <mergeCell ref="Y25:Z25"/>
    <mergeCell ref="O24:P24"/>
    <mergeCell ref="O25:P25"/>
    <mergeCell ref="S24:T24"/>
    <mergeCell ref="S25:T25"/>
    <mergeCell ref="AA24:AB24"/>
    <mergeCell ref="AB3:AB4"/>
    <mergeCell ref="J21:L23"/>
    <mergeCell ref="A16:C16"/>
    <mergeCell ref="A15:C15"/>
    <mergeCell ref="A3:C3"/>
    <mergeCell ref="A4:C4"/>
    <mergeCell ref="A14:C14"/>
    <mergeCell ref="J25:L25"/>
    <mergeCell ref="A21:C21"/>
    <mergeCell ref="A22:C22"/>
    <mergeCell ref="A23:C23"/>
    <mergeCell ref="J24:L24"/>
    <mergeCell ref="D14:F16"/>
    <mergeCell ref="D17:F17"/>
    <mergeCell ref="D18:F18"/>
    <mergeCell ref="G14:H16"/>
    <mergeCell ref="G17:H17"/>
    <mergeCell ref="G18:H18"/>
    <mergeCell ref="D21:F23"/>
    <mergeCell ref="D24:F24"/>
    <mergeCell ref="S23:T23"/>
    <mergeCell ref="Q21:R21"/>
    <mergeCell ref="Q22:R22"/>
    <mergeCell ref="Q23:R23"/>
    <mergeCell ref="D26:F26"/>
    <mergeCell ref="G26:I26"/>
    <mergeCell ref="J26:L26"/>
    <mergeCell ref="M26:N26"/>
    <mergeCell ref="O26:P26"/>
    <mergeCell ref="Q26:R26"/>
    <mergeCell ref="S26:T26"/>
    <mergeCell ref="U26:V26"/>
    <mergeCell ref="W26:X2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firstPageNumber="66" orientation="portrait" useFirstPageNumber="1" r:id="rId1"/>
  <headerFooter alignWithMargins="0">
    <oddHeader>&amp;L&amp;10産   業</oddHeader>
    <oddFooter>&amp;C－&amp;P－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L23" sqref="L23"/>
    </sheetView>
  </sheetViews>
  <sheetFormatPr defaultRowHeight="13.5"/>
  <cols>
    <col min="1" max="1" width="1.625" style="2" customWidth="1"/>
    <col min="2" max="2" width="10.375" style="2" customWidth="1"/>
    <col min="3" max="3" width="1.625" style="2" customWidth="1"/>
    <col min="4" max="4" width="11.625" style="2" customWidth="1"/>
    <col min="5" max="5" width="4.5" style="2" customWidth="1"/>
    <col min="6" max="11" width="9.125" style="2" customWidth="1"/>
    <col min="12" max="23" width="8.75" style="2" customWidth="1"/>
    <col min="24" max="16384" width="9" style="2"/>
  </cols>
  <sheetData>
    <row r="1" spans="1:22" ht="27" customHeight="1">
      <c r="A1" s="10" t="s">
        <v>75</v>
      </c>
      <c r="C1" s="10"/>
    </row>
    <row r="2" spans="1:22" ht="18" customHeight="1">
      <c r="J2" s="3"/>
      <c r="K2" s="3" t="s">
        <v>408</v>
      </c>
    </row>
    <row r="3" spans="1:22" ht="33" customHeight="1">
      <c r="A3" s="384" t="s">
        <v>39</v>
      </c>
      <c r="B3" s="385"/>
      <c r="C3" s="386"/>
      <c r="D3" s="434" t="s">
        <v>35</v>
      </c>
      <c r="E3" s="436"/>
      <c r="F3" s="395" t="s">
        <v>32</v>
      </c>
      <c r="G3" s="397"/>
      <c r="H3" s="395" t="s">
        <v>34</v>
      </c>
      <c r="I3" s="397"/>
      <c r="J3" s="395" t="s">
        <v>37</v>
      </c>
      <c r="K3" s="398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3" customHeight="1">
      <c r="A4" s="387" t="s">
        <v>40</v>
      </c>
      <c r="B4" s="388"/>
      <c r="C4" s="389"/>
      <c r="D4" s="439" t="s">
        <v>36</v>
      </c>
      <c r="E4" s="389"/>
      <c r="F4" s="4" t="s">
        <v>33</v>
      </c>
      <c r="G4" s="4" t="s">
        <v>38</v>
      </c>
      <c r="H4" s="4" t="s">
        <v>33</v>
      </c>
      <c r="I4" s="4" t="s">
        <v>38</v>
      </c>
      <c r="J4" s="4" t="s">
        <v>33</v>
      </c>
      <c r="K4" s="30" t="s">
        <v>38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36" customHeight="1">
      <c r="A5" s="12"/>
      <c r="B5" s="228" t="s">
        <v>19</v>
      </c>
      <c r="C5" s="14"/>
      <c r="D5" s="26">
        <f>SUM(G5,I5,K5)</f>
        <v>44776</v>
      </c>
      <c r="E5" s="27"/>
      <c r="F5" s="31" t="s">
        <v>0</v>
      </c>
      <c r="G5" s="35" t="s">
        <v>0</v>
      </c>
      <c r="H5" s="31">
        <v>1016</v>
      </c>
      <c r="I5" s="35">
        <v>44587</v>
      </c>
      <c r="J5" s="35">
        <v>14</v>
      </c>
      <c r="K5" s="32">
        <v>189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36" customHeight="1">
      <c r="A6" s="12"/>
      <c r="B6" s="228" t="s">
        <v>20</v>
      </c>
      <c r="C6" s="14"/>
      <c r="D6" s="26">
        <v>39721</v>
      </c>
      <c r="E6" s="27"/>
      <c r="F6" s="31" t="s">
        <v>0</v>
      </c>
      <c r="G6" s="35" t="s">
        <v>0</v>
      </c>
      <c r="H6" s="31">
        <v>919</v>
      </c>
      <c r="I6" s="35">
        <v>39283</v>
      </c>
      <c r="J6" s="35">
        <v>24</v>
      </c>
      <c r="K6" s="32">
        <v>440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6" customHeight="1">
      <c r="A7" s="12"/>
      <c r="B7" s="228" t="s">
        <v>21</v>
      </c>
      <c r="C7" s="14"/>
      <c r="D7" s="26">
        <f>SUM(G7,I7,K7)</f>
        <v>29975</v>
      </c>
      <c r="E7" s="27"/>
      <c r="F7" s="31" t="s">
        <v>0</v>
      </c>
      <c r="G7" s="35" t="s">
        <v>0</v>
      </c>
      <c r="H7" s="31">
        <v>647</v>
      </c>
      <c r="I7" s="35">
        <v>28342</v>
      </c>
      <c r="J7" s="35">
        <v>59</v>
      </c>
      <c r="K7" s="32">
        <v>1633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36" customHeight="1">
      <c r="A8" s="12"/>
      <c r="B8" s="228" t="s">
        <v>77</v>
      </c>
      <c r="C8" s="14"/>
      <c r="D8" s="26">
        <v>24682</v>
      </c>
      <c r="E8" s="27"/>
      <c r="F8" s="31" t="s">
        <v>0</v>
      </c>
      <c r="G8" s="35" t="s">
        <v>0</v>
      </c>
      <c r="H8" s="31">
        <v>577</v>
      </c>
      <c r="I8" s="35">
        <v>23520</v>
      </c>
      <c r="J8" s="35">
        <v>47</v>
      </c>
      <c r="K8" s="32">
        <v>1162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6" customHeight="1">
      <c r="A9" s="12"/>
      <c r="B9" s="228" t="s">
        <v>94</v>
      </c>
      <c r="C9" s="14"/>
      <c r="D9" s="26">
        <v>11869</v>
      </c>
      <c r="E9" s="27"/>
      <c r="F9" s="31" t="s">
        <v>0</v>
      </c>
      <c r="G9" s="35" t="s">
        <v>0</v>
      </c>
      <c r="H9" s="31">
        <v>192</v>
      </c>
      <c r="I9" s="35">
        <v>10960</v>
      </c>
      <c r="J9" s="35">
        <v>42</v>
      </c>
      <c r="K9" s="32">
        <v>909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36" customHeight="1">
      <c r="A10" s="12"/>
      <c r="B10" s="228" t="s">
        <v>436</v>
      </c>
      <c r="C10" s="14"/>
      <c r="D10" s="26">
        <v>11533</v>
      </c>
      <c r="E10" s="27"/>
      <c r="F10" s="31" t="s">
        <v>0</v>
      </c>
      <c r="G10" s="35" t="s">
        <v>0</v>
      </c>
      <c r="H10" s="31">
        <v>163</v>
      </c>
      <c r="I10" s="35">
        <v>10010</v>
      </c>
      <c r="J10" s="35">
        <v>44</v>
      </c>
      <c r="K10" s="32">
        <v>1543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36" customHeight="1">
      <c r="A11" s="12"/>
      <c r="B11" s="16" t="s">
        <v>22</v>
      </c>
      <c r="C11" s="14"/>
      <c r="D11" s="240" t="s">
        <v>446</v>
      </c>
      <c r="E11" s="27"/>
      <c r="F11" s="31" t="s">
        <v>0</v>
      </c>
      <c r="G11" s="35" t="s">
        <v>0</v>
      </c>
      <c r="H11" s="31" t="s">
        <v>447</v>
      </c>
      <c r="I11" s="35" t="s">
        <v>447</v>
      </c>
      <c r="J11" s="35" t="s">
        <v>447</v>
      </c>
      <c r="K11" s="40" t="s">
        <v>447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36" customHeight="1">
      <c r="A12" s="12"/>
      <c r="B12" s="16" t="s">
        <v>23</v>
      </c>
      <c r="C12" s="14"/>
      <c r="D12" s="240" t="s">
        <v>447</v>
      </c>
      <c r="E12" s="27"/>
      <c r="F12" s="31" t="s">
        <v>0</v>
      </c>
      <c r="G12" s="35" t="s">
        <v>0</v>
      </c>
      <c r="H12" s="31" t="s">
        <v>447</v>
      </c>
      <c r="I12" s="35" t="s">
        <v>447</v>
      </c>
      <c r="J12" s="35" t="s">
        <v>447</v>
      </c>
      <c r="K12" s="32" t="s">
        <v>447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6" customHeight="1">
      <c r="A13" s="12"/>
      <c r="B13" s="16" t="s">
        <v>24</v>
      </c>
      <c r="C13" s="14"/>
      <c r="D13" s="26">
        <v>238</v>
      </c>
      <c r="E13" s="27"/>
      <c r="F13" s="31" t="s">
        <v>0</v>
      </c>
      <c r="G13" s="35" t="s">
        <v>0</v>
      </c>
      <c r="H13" s="31">
        <v>5</v>
      </c>
      <c r="I13" s="35">
        <v>238</v>
      </c>
      <c r="J13" s="35" t="s">
        <v>0</v>
      </c>
      <c r="K13" s="40" t="s">
        <v>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36" customHeight="1">
      <c r="A14" s="12"/>
      <c r="B14" s="16" t="s">
        <v>9</v>
      </c>
      <c r="C14" s="14"/>
      <c r="D14" s="26">
        <v>439</v>
      </c>
      <c r="E14" s="27"/>
      <c r="F14" s="31" t="s">
        <v>0</v>
      </c>
      <c r="G14" s="35" t="s">
        <v>0</v>
      </c>
      <c r="H14" s="31">
        <v>5</v>
      </c>
      <c r="I14" s="35">
        <v>439</v>
      </c>
      <c r="J14" s="35" t="s">
        <v>0</v>
      </c>
      <c r="K14" s="40" t="s">
        <v>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36" customHeight="1">
      <c r="A15" s="12"/>
      <c r="B15" s="16" t="s">
        <v>10</v>
      </c>
      <c r="C15" s="14"/>
      <c r="D15" s="26">
        <v>936</v>
      </c>
      <c r="E15" s="27"/>
      <c r="F15" s="31" t="s">
        <v>0</v>
      </c>
      <c r="G15" s="35" t="s">
        <v>0</v>
      </c>
      <c r="H15" s="31">
        <v>11</v>
      </c>
      <c r="I15" s="35">
        <v>677</v>
      </c>
      <c r="J15" s="35">
        <v>5</v>
      </c>
      <c r="K15" s="32">
        <v>259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36" customHeight="1">
      <c r="A16" s="12"/>
      <c r="B16" s="16" t="s">
        <v>25</v>
      </c>
      <c r="C16" s="14"/>
      <c r="D16" s="26">
        <v>444</v>
      </c>
      <c r="E16" s="5"/>
      <c r="F16" s="31" t="s">
        <v>0</v>
      </c>
      <c r="G16" s="35" t="s">
        <v>0</v>
      </c>
      <c r="H16" s="31">
        <v>8</v>
      </c>
      <c r="I16" s="35">
        <v>342</v>
      </c>
      <c r="J16" s="35">
        <v>5</v>
      </c>
      <c r="K16" s="32">
        <v>102</v>
      </c>
      <c r="V16" s="3"/>
    </row>
    <row r="17" spans="1:22" ht="36" customHeight="1">
      <c r="A17" s="12"/>
      <c r="B17" s="16" t="s">
        <v>26</v>
      </c>
      <c r="C17" s="14"/>
      <c r="D17" s="26">
        <v>875</v>
      </c>
      <c r="E17" s="5"/>
      <c r="F17" s="31" t="s">
        <v>0</v>
      </c>
      <c r="G17" s="35" t="s">
        <v>0</v>
      </c>
      <c r="H17" s="31">
        <v>13</v>
      </c>
      <c r="I17" s="35">
        <v>758</v>
      </c>
      <c r="J17" s="35">
        <v>2</v>
      </c>
      <c r="K17" s="32">
        <v>117</v>
      </c>
    </row>
    <row r="18" spans="1:22" ht="36" customHeight="1">
      <c r="A18" s="12"/>
      <c r="B18" s="228" t="s">
        <v>448</v>
      </c>
      <c r="C18" s="14"/>
      <c r="D18" s="26">
        <v>715</v>
      </c>
      <c r="E18" s="5"/>
      <c r="F18" s="31" t="s">
        <v>0</v>
      </c>
      <c r="G18" s="35" t="s">
        <v>0</v>
      </c>
      <c r="H18" s="31">
        <v>11</v>
      </c>
      <c r="I18" s="35">
        <v>656</v>
      </c>
      <c r="J18" s="35">
        <v>3</v>
      </c>
      <c r="K18" s="32">
        <v>59</v>
      </c>
    </row>
    <row r="19" spans="1:22" ht="36" customHeight="1">
      <c r="A19" s="12"/>
      <c r="B19" s="16" t="s">
        <v>28</v>
      </c>
      <c r="C19" s="14"/>
      <c r="D19" s="26">
        <v>791</v>
      </c>
      <c r="E19" s="5"/>
      <c r="F19" s="31" t="s">
        <v>0</v>
      </c>
      <c r="G19" s="35" t="s">
        <v>0</v>
      </c>
      <c r="H19" s="31">
        <v>11</v>
      </c>
      <c r="I19" s="35">
        <v>600</v>
      </c>
      <c r="J19" s="35">
        <v>4</v>
      </c>
      <c r="K19" s="32">
        <v>191</v>
      </c>
      <c r="V19" s="3"/>
    </row>
    <row r="20" spans="1:22" ht="36" customHeight="1">
      <c r="A20" s="12"/>
      <c r="B20" s="16" t="s">
        <v>29</v>
      </c>
      <c r="C20" s="14"/>
      <c r="D20" s="26">
        <v>3093</v>
      </c>
      <c r="E20" s="5"/>
      <c r="F20" s="31" t="s">
        <v>0</v>
      </c>
      <c r="G20" s="35" t="s">
        <v>0</v>
      </c>
      <c r="H20" s="31">
        <v>50</v>
      </c>
      <c r="I20" s="35">
        <v>2649</v>
      </c>
      <c r="J20" s="35">
        <v>16</v>
      </c>
      <c r="K20" s="32">
        <v>444</v>
      </c>
      <c r="L20" s="1"/>
      <c r="M20" s="1"/>
      <c r="N20" s="1"/>
      <c r="O20" s="1"/>
      <c r="P20" s="1"/>
      <c r="Q20" s="28"/>
      <c r="R20" s="1"/>
      <c r="S20" s="28"/>
      <c r="T20" s="1"/>
      <c r="U20" s="1"/>
      <c r="V20" s="28"/>
    </row>
    <row r="21" spans="1:22" ht="36" customHeight="1">
      <c r="A21" s="12"/>
      <c r="B21" s="16" t="s">
        <v>30</v>
      </c>
      <c r="C21" s="14"/>
      <c r="D21" s="26">
        <v>1686</v>
      </c>
      <c r="E21" s="5"/>
      <c r="F21" s="31" t="s">
        <v>0</v>
      </c>
      <c r="G21" s="35" t="s">
        <v>0</v>
      </c>
      <c r="H21" s="31">
        <v>29</v>
      </c>
      <c r="I21" s="35">
        <v>1686</v>
      </c>
      <c r="J21" s="35" t="s">
        <v>0</v>
      </c>
      <c r="K21" s="40" t="s">
        <v>0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ht="36" customHeight="1">
      <c r="A22" s="13"/>
      <c r="B22" s="17" t="s">
        <v>31</v>
      </c>
      <c r="C22" s="15"/>
      <c r="D22" s="29">
        <v>2009</v>
      </c>
      <c r="E22" s="6"/>
      <c r="F22" s="33" t="s">
        <v>0</v>
      </c>
      <c r="G22" s="37" t="s">
        <v>0</v>
      </c>
      <c r="H22" s="33">
        <v>13</v>
      </c>
      <c r="I22" s="37">
        <v>1638</v>
      </c>
      <c r="J22" s="37">
        <v>9</v>
      </c>
      <c r="K22" s="34">
        <v>371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8" customHeight="1">
      <c r="A23" s="2" t="s">
        <v>187</v>
      </c>
      <c r="D23" s="11"/>
      <c r="E23" s="8"/>
      <c r="F23" s="9"/>
      <c r="G23" s="9"/>
      <c r="H23" s="9"/>
      <c r="I23" s="9"/>
      <c r="J23" s="3"/>
      <c r="K23" s="3" t="s">
        <v>409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25.5" customHeight="1">
      <c r="B24" s="8"/>
      <c r="C24" s="8"/>
      <c r="D24" s="8"/>
      <c r="E24" s="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25.5" customHeight="1">
      <c r="B25" s="8"/>
      <c r="C25" s="8"/>
      <c r="D25" s="8"/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25.5" customHeight="1">
      <c r="B26" s="8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25.5" customHeight="1">
      <c r="B27" s="8"/>
      <c r="C27" s="8"/>
      <c r="D27" s="8"/>
      <c r="E27" s="8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25.5" customHeight="1">
      <c r="B28" s="8"/>
      <c r="C28" s="8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25.5" customHeight="1">
      <c r="B29" s="8"/>
      <c r="C29" s="8"/>
      <c r="D29" s="8"/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25.5" customHeight="1">
      <c r="B30" s="8"/>
      <c r="C30" s="8"/>
      <c r="D30" s="8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25.5" customHeight="1">
      <c r="B31" s="8"/>
      <c r="C31" s="8"/>
      <c r="D31" s="8"/>
      <c r="E31" s="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25.5" customHeight="1">
      <c r="V32" s="3"/>
    </row>
  </sheetData>
  <mergeCells count="7">
    <mergeCell ref="H3:I3"/>
    <mergeCell ref="J3:K3"/>
    <mergeCell ref="A3:C3"/>
    <mergeCell ref="A4:C4"/>
    <mergeCell ref="F3:G3"/>
    <mergeCell ref="D3:E3"/>
    <mergeCell ref="D4:E4"/>
  </mergeCells>
  <phoneticPr fontId="2"/>
  <pageMargins left="0.59055118110236227" right="0.59055118110236227" top="0.59055118110236227" bottom="0.59055118110236227" header="0.31496062992125984" footer="0.31496062992125984"/>
  <pageSetup paperSize="9" firstPageNumber="67" orientation="portrait" useFirstPageNumber="1" r:id="rId1"/>
  <headerFooter alignWithMargins="0">
    <oddHeader>&amp;R&amp;10産   業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zoomScaleNormal="100" zoomScaleSheetLayoutView="100" workbookViewId="0">
      <selection activeCell="K23" sqref="K23:L24"/>
    </sheetView>
  </sheetViews>
  <sheetFormatPr defaultRowHeight="13.5"/>
  <cols>
    <col min="1" max="1" width="0.75" style="2" customWidth="1"/>
    <col min="2" max="2" width="2.625" style="2" customWidth="1"/>
    <col min="3" max="3" width="3.5" style="2" customWidth="1"/>
    <col min="4" max="4" width="2.625" style="2" customWidth="1"/>
    <col min="5" max="30" width="2.875" style="2" customWidth="1"/>
    <col min="31" max="37" width="2.625" style="2" customWidth="1"/>
    <col min="38" max="16384" width="9" style="2"/>
  </cols>
  <sheetData>
    <row r="1" spans="1:30" ht="18.75" customHeight="1">
      <c r="A1" s="79" t="s">
        <v>146</v>
      </c>
      <c r="B1" s="10"/>
      <c r="D1" s="10"/>
      <c r="AD1" s="49" t="s">
        <v>407</v>
      </c>
    </row>
    <row r="2" spans="1:30">
      <c r="B2" s="81"/>
      <c r="C2" s="435" t="s">
        <v>145</v>
      </c>
      <c r="D2" s="436"/>
      <c r="E2" s="500" t="s">
        <v>51</v>
      </c>
      <c r="F2" s="501"/>
      <c r="G2" s="495" t="s">
        <v>6</v>
      </c>
      <c r="H2" s="495"/>
      <c r="I2" s="495" t="s">
        <v>7</v>
      </c>
      <c r="J2" s="495"/>
      <c r="K2" s="495" t="s">
        <v>131</v>
      </c>
      <c r="L2" s="495"/>
      <c r="M2" s="495" t="s">
        <v>9</v>
      </c>
      <c r="N2" s="495"/>
      <c r="O2" s="495" t="s">
        <v>10</v>
      </c>
      <c r="P2" s="495"/>
      <c r="Q2" s="495" t="s">
        <v>11</v>
      </c>
      <c r="R2" s="495"/>
      <c r="S2" s="495" t="s">
        <v>12</v>
      </c>
      <c r="T2" s="495"/>
      <c r="U2" s="495" t="s">
        <v>17</v>
      </c>
      <c r="V2" s="495"/>
      <c r="W2" s="495" t="s">
        <v>13</v>
      </c>
      <c r="X2" s="495"/>
      <c r="Y2" s="495" t="s">
        <v>14</v>
      </c>
      <c r="Z2" s="495"/>
      <c r="AA2" s="495" t="s">
        <v>15</v>
      </c>
      <c r="AB2" s="495"/>
      <c r="AC2" s="495" t="s">
        <v>132</v>
      </c>
      <c r="AD2" s="498"/>
    </row>
    <row r="3" spans="1:30">
      <c r="B3" s="58"/>
      <c r="D3" s="82"/>
      <c r="E3" s="502"/>
      <c r="F3" s="503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9"/>
    </row>
    <row r="4" spans="1:30">
      <c r="B4" s="387" t="s">
        <v>55</v>
      </c>
      <c r="C4" s="388"/>
      <c r="D4" s="83"/>
      <c r="E4" s="502"/>
      <c r="F4" s="503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9"/>
    </row>
    <row r="5" spans="1:30" ht="15.2" customHeight="1">
      <c r="B5" s="493" t="s">
        <v>133</v>
      </c>
      <c r="C5" s="494"/>
      <c r="D5" s="494"/>
      <c r="E5" s="497" t="s">
        <v>95</v>
      </c>
      <c r="F5" s="491"/>
      <c r="G5" s="491" t="s">
        <v>95</v>
      </c>
      <c r="H5" s="491"/>
      <c r="I5" s="491" t="s">
        <v>95</v>
      </c>
      <c r="J5" s="491"/>
      <c r="K5" s="491" t="s">
        <v>95</v>
      </c>
      <c r="L5" s="491"/>
      <c r="M5" s="491" t="s">
        <v>95</v>
      </c>
      <c r="N5" s="491"/>
      <c r="O5" s="491" t="s">
        <v>95</v>
      </c>
      <c r="P5" s="491"/>
      <c r="Q5" s="491" t="s">
        <v>95</v>
      </c>
      <c r="R5" s="491"/>
      <c r="S5" s="491" t="s">
        <v>95</v>
      </c>
      <c r="T5" s="491"/>
      <c r="U5" s="491" t="s">
        <v>95</v>
      </c>
      <c r="V5" s="491"/>
      <c r="W5" s="491" t="s">
        <v>95</v>
      </c>
      <c r="X5" s="491"/>
      <c r="Y5" s="491" t="s">
        <v>95</v>
      </c>
      <c r="Z5" s="491"/>
      <c r="AA5" s="491" t="s">
        <v>95</v>
      </c>
      <c r="AB5" s="491"/>
      <c r="AC5" s="491" t="s">
        <v>95</v>
      </c>
      <c r="AD5" s="504"/>
    </row>
    <row r="6" spans="1:30" ht="15.2" customHeight="1">
      <c r="B6" s="493"/>
      <c r="C6" s="494"/>
      <c r="D6" s="494"/>
      <c r="E6" s="490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6"/>
    </row>
    <row r="7" spans="1:30" ht="15.2" customHeight="1">
      <c r="B7" s="493" t="s">
        <v>135</v>
      </c>
      <c r="C7" s="494"/>
      <c r="D7" s="494"/>
      <c r="E7" s="490" t="s">
        <v>105</v>
      </c>
      <c r="F7" s="485"/>
      <c r="G7" s="491" t="s">
        <v>95</v>
      </c>
      <c r="H7" s="491"/>
      <c r="I7" s="491" t="s">
        <v>95</v>
      </c>
      <c r="J7" s="491"/>
      <c r="K7" s="485" t="s">
        <v>105</v>
      </c>
      <c r="L7" s="485"/>
      <c r="M7" s="485" t="s">
        <v>105</v>
      </c>
      <c r="N7" s="485"/>
      <c r="O7" s="485" t="s">
        <v>105</v>
      </c>
      <c r="P7" s="485"/>
      <c r="Q7" s="485" t="s">
        <v>105</v>
      </c>
      <c r="R7" s="485"/>
      <c r="S7" s="485" t="s">
        <v>105</v>
      </c>
      <c r="T7" s="485"/>
      <c r="U7" s="485" t="s">
        <v>105</v>
      </c>
      <c r="V7" s="485"/>
      <c r="W7" s="485" t="s">
        <v>105</v>
      </c>
      <c r="X7" s="485"/>
      <c r="Y7" s="485" t="s">
        <v>105</v>
      </c>
      <c r="Z7" s="485"/>
      <c r="AA7" s="485" t="s">
        <v>105</v>
      </c>
      <c r="AB7" s="485"/>
      <c r="AC7" s="485" t="s">
        <v>105</v>
      </c>
      <c r="AD7" s="486"/>
    </row>
    <row r="8" spans="1:30" ht="15.2" customHeight="1">
      <c r="B8" s="493"/>
      <c r="C8" s="494"/>
      <c r="D8" s="494"/>
      <c r="E8" s="490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6"/>
    </row>
    <row r="9" spans="1:30" ht="15.2" customHeight="1">
      <c r="B9" s="493" t="s">
        <v>136</v>
      </c>
      <c r="C9" s="494"/>
      <c r="D9" s="494"/>
      <c r="E9" s="490" t="s">
        <v>105</v>
      </c>
      <c r="F9" s="485"/>
      <c r="G9" s="491" t="s">
        <v>95</v>
      </c>
      <c r="H9" s="491"/>
      <c r="I9" s="491" t="s">
        <v>95</v>
      </c>
      <c r="J9" s="491"/>
      <c r="K9" s="485" t="s">
        <v>105</v>
      </c>
      <c r="L9" s="485"/>
      <c r="M9" s="485" t="s">
        <v>105</v>
      </c>
      <c r="N9" s="485"/>
      <c r="O9" s="485" t="s">
        <v>105</v>
      </c>
      <c r="P9" s="485"/>
      <c r="Q9" s="485" t="s">
        <v>105</v>
      </c>
      <c r="R9" s="485"/>
      <c r="S9" s="485" t="s">
        <v>105</v>
      </c>
      <c r="T9" s="485"/>
      <c r="U9" s="485" t="s">
        <v>105</v>
      </c>
      <c r="V9" s="485"/>
      <c r="W9" s="485" t="s">
        <v>105</v>
      </c>
      <c r="X9" s="485"/>
      <c r="Y9" s="485" t="s">
        <v>105</v>
      </c>
      <c r="Z9" s="485"/>
      <c r="AA9" s="485" t="s">
        <v>105</v>
      </c>
      <c r="AB9" s="485"/>
      <c r="AC9" s="485" t="s">
        <v>105</v>
      </c>
      <c r="AD9" s="486"/>
    </row>
    <row r="10" spans="1:30" ht="15.2" customHeight="1">
      <c r="B10" s="493"/>
      <c r="C10" s="494"/>
      <c r="D10" s="494"/>
      <c r="E10" s="490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  <c r="Z10" s="485"/>
      <c r="AA10" s="485"/>
      <c r="AB10" s="485"/>
      <c r="AC10" s="485"/>
      <c r="AD10" s="486"/>
    </row>
    <row r="11" spans="1:30" ht="15.2" customHeight="1">
      <c r="B11" s="493" t="s">
        <v>137</v>
      </c>
      <c r="C11" s="494"/>
      <c r="D11" s="494"/>
      <c r="E11" s="490" t="s">
        <v>105</v>
      </c>
      <c r="F11" s="485"/>
      <c r="G11" s="491" t="s">
        <v>95</v>
      </c>
      <c r="H11" s="491"/>
      <c r="I11" s="491" t="s">
        <v>95</v>
      </c>
      <c r="J11" s="491"/>
      <c r="K11" s="485" t="s">
        <v>105</v>
      </c>
      <c r="L11" s="485"/>
      <c r="M11" s="485" t="s">
        <v>105</v>
      </c>
      <c r="N11" s="485"/>
      <c r="O11" s="485" t="s">
        <v>105</v>
      </c>
      <c r="P11" s="485"/>
      <c r="Q11" s="485" t="s">
        <v>105</v>
      </c>
      <c r="R11" s="485"/>
      <c r="S11" s="485" t="s">
        <v>105</v>
      </c>
      <c r="T11" s="485"/>
      <c r="U11" s="485" t="s">
        <v>105</v>
      </c>
      <c r="V11" s="485"/>
      <c r="W11" s="485" t="s">
        <v>105</v>
      </c>
      <c r="X11" s="485"/>
      <c r="Y11" s="485" t="s">
        <v>105</v>
      </c>
      <c r="Z11" s="485"/>
      <c r="AA11" s="485" t="s">
        <v>105</v>
      </c>
      <c r="AB11" s="485"/>
      <c r="AC11" s="485" t="s">
        <v>105</v>
      </c>
      <c r="AD11" s="486"/>
    </row>
    <row r="12" spans="1:30" ht="15.2" customHeight="1">
      <c r="B12" s="493"/>
      <c r="C12" s="494"/>
      <c r="D12" s="494"/>
      <c r="E12" s="490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6"/>
    </row>
    <row r="13" spans="1:30" ht="15.2" customHeight="1">
      <c r="B13" s="493" t="s">
        <v>138</v>
      </c>
      <c r="C13" s="494"/>
      <c r="D13" s="494"/>
      <c r="E13" s="490">
        <v>215</v>
      </c>
      <c r="F13" s="485"/>
      <c r="G13" s="491" t="s">
        <v>95</v>
      </c>
      <c r="H13" s="491"/>
      <c r="I13" s="491" t="s">
        <v>95</v>
      </c>
      <c r="J13" s="491"/>
      <c r="K13" s="485" t="s">
        <v>105</v>
      </c>
      <c r="L13" s="485"/>
      <c r="M13" s="485" t="s">
        <v>105</v>
      </c>
      <c r="N13" s="485"/>
      <c r="O13" s="485" t="s">
        <v>95</v>
      </c>
      <c r="P13" s="485"/>
      <c r="Q13" s="485" t="s">
        <v>105</v>
      </c>
      <c r="R13" s="485"/>
      <c r="S13" s="485">
        <v>165</v>
      </c>
      <c r="T13" s="485"/>
      <c r="U13" s="485" t="s">
        <v>105</v>
      </c>
      <c r="V13" s="485"/>
      <c r="W13" s="485" t="s">
        <v>95</v>
      </c>
      <c r="X13" s="485"/>
      <c r="Y13" s="485" t="s">
        <v>105</v>
      </c>
      <c r="Z13" s="485"/>
      <c r="AA13" s="485" t="s">
        <v>105</v>
      </c>
      <c r="AB13" s="485"/>
      <c r="AC13" s="485" t="s">
        <v>105</v>
      </c>
      <c r="AD13" s="486"/>
    </row>
    <row r="14" spans="1:30" ht="15.2" customHeight="1">
      <c r="B14" s="493"/>
      <c r="C14" s="494"/>
      <c r="D14" s="494"/>
      <c r="E14" s="490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  <c r="U14" s="485"/>
      <c r="V14" s="485"/>
      <c r="W14" s="485"/>
      <c r="X14" s="485"/>
      <c r="Y14" s="485"/>
      <c r="Z14" s="485"/>
      <c r="AA14" s="485"/>
      <c r="AB14" s="485"/>
      <c r="AC14" s="485"/>
      <c r="AD14" s="486"/>
    </row>
    <row r="15" spans="1:30" ht="15.2" customHeight="1">
      <c r="B15" s="493" t="s">
        <v>139</v>
      </c>
      <c r="C15" s="494"/>
      <c r="D15" s="494"/>
      <c r="E15" s="490" t="s">
        <v>95</v>
      </c>
      <c r="F15" s="485"/>
      <c r="G15" s="491" t="s">
        <v>95</v>
      </c>
      <c r="H15" s="491"/>
      <c r="I15" s="491" t="s">
        <v>95</v>
      </c>
      <c r="J15" s="491"/>
      <c r="K15" s="485" t="s">
        <v>105</v>
      </c>
      <c r="L15" s="485"/>
      <c r="M15" s="485" t="s">
        <v>105</v>
      </c>
      <c r="N15" s="485"/>
      <c r="O15" s="485" t="s">
        <v>105</v>
      </c>
      <c r="P15" s="485"/>
      <c r="Q15" s="485" t="s">
        <v>105</v>
      </c>
      <c r="R15" s="485"/>
      <c r="S15" s="485" t="s">
        <v>105</v>
      </c>
      <c r="T15" s="485"/>
      <c r="U15" s="485" t="s">
        <v>105</v>
      </c>
      <c r="V15" s="485"/>
      <c r="W15" s="485" t="s">
        <v>105</v>
      </c>
      <c r="X15" s="485"/>
      <c r="Y15" s="485" t="s">
        <v>105</v>
      </c>
      <c r="Z15" s="485"/>
      <c r="AA15" s="485" t="s">
        <v>105</v>
      </c>
      <c r="AB15" s="485"/>
      <c r="AC15" s="485" t="s">
        <v>105</v>
      </c>
      <c r="AD15" s="486"/>
    </row>
    <row r="16" spans="1:30" ht="15.2" customHeight="1">
      <c r="B16" s="493"/>
      <c r="C16" s="494"/>
      <c r="D16" s="494"/>
      <c r="E16" s="490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5"/>
      <c r="T16" s="485"/>
      <c r="U16" s="485"/>
      <c r="V16" s="485"/>
      <c r="W16" s="485"/>
      <c r="X16" s="485"/>
      <c r="Y16" s="485"/>
      <c r="Z16" s="485"/>
      <c r="AA16" s="485"/>
      <c r="AB16" s="485"/>
      <c r="AC16" s="485"/>
      <c r="AD16" s="486"/>
    </row>
    <row r="17" spans="2:30" ht="15.2" customHeight="1">
      <c r="B17" s="493" t="s">
        <v>58</v>
      </c>
      <c r="C17" s="494"/>
      <c r="D17" s="494"/>
      <c r="E17" s="490">
        <v>1667</v>
      </c>
      <c r="F17" s="485"/>
      <c r="G17" s="491" t="s">
        <v>95</v>
      </c>
      <c r="H17" s="491"/>
      <c r="I17" s="491" t="s">
        <v>95</v>
      </c>
      <c r="J17" s="491"/>
      <c r="K17" s="485" t="s">
        <v>95</v>
      </c>
      <c r="L17" s="485"/>
      <c r="M17" s="485" t="s">
        <v>95</v>
      </c>
      <c r="N17" s="485"/>
      <c r="O17" s="485">
        <v>208</v>
      </c>
      <c r="P17" s="485"/>
      <c r="Q17" s="485">
        <v>218</v>
      </c>
      <c r="R17" s="485"/>
      <c r="S17" s="485">
        <v>143</v>
      </c>
      <c r="T17" s="485"/>
      <c r="U17" s="485">
        <v>266</v>
      </c>
      <c r="V17" s="485"/>
      <c r="W17" s="485">
        <v>131</v>
      </c>
      <c r="X17" s="485"/>
      <c r="Y17" s="485">
        <v>379</v>
      </c>
      <c r="Z17" s="485"/>
      <c r="AA17" s="485">
        <v>113</v>
      </c>
      <c r="AB17" s="485"/>
      <c r="AC17" s="485" t="s">
        <v>95</v>
      </c>
      <c r="AD17" s="486"/>
    </row>
    <row r="18" spans="2:30" ht="15.2" customHeight="1">
      <c r="B18" s="493"/>
      <c r="C18" s="494"/>
      <c r="D18" s="494"/>
      <c r="E18" s="490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485"/>
      <c r="Z18" s="485"/>
      <c r="AA18" s="485"/>
      <c r="AB18" s="485"/>
      <c r="AC18" s="485"/>
      <c r="AD18" s="486"/>
    </row>
    <row r="19" spans="2:30" ht="15.2" customHeight="1">
      <c r="B19" s="493" t="s">
        <v>140</v>
      </c>
      <c r="C19" s="494"/>
      <c r="D19" s="494"/>
      <c r="E19" s="490" t="s">
        <v>95</v>
      </c>
      <c r="F19" s="485"/>
      <c r="G19" s="491" t="s">
        <v>95</v>
      </c>
      <c r="H19" s="491"/>
      <c r="I19" s="491" t="s">
        <v>95</v>
      </c>
      <c r="J19" s="491"/>
      <c r="K19" s="485" t="s">
        <v>95</v>
      </c>
      <c r="L19" s="485"/>
      <c r="M19" s="485" t="s">
        <v>95</v>
      </c>
      <c r="N19" s="485"/>
      <c r="O19" s="485" t="s">
        <v>95</v>
      </c>
      <c r="P19" s="485"/>
      <c r="Q19" s="485" t="s">
        <v>95</v>
      </c>
      <c r="R19" s="485"/>
      <c r="S19" s="485" t="s">
        <v>95</v>
      </c>
      <c r="T19" s="485"/>
      <c r="U19" s="485" t="s">
        <v>95</v>
      </c>
      <c r="V19" s="485"/>
      <c r="W19" s="485" t="s">
        <v>95</v>
      </c>
      <c r="X19" s="485"/>
      <c r="Y19" s="485" t="s">
        <v>449</v>
      </c>
      <c r="Z19" s="485"/>
      <c r="AA19" s="485" t="s">
        <v>449</v>
      </c>
      <c r="AB19" s="485"/>
      <c r="AC19" s="485" t="s">
        <v>95</v>
      </c>
      <c r="AD19" s="486"/>
    </row>
    <row r="20" spans="2:30" ht="15.2" customHeight="1">
      <c r="B20" s="493"/>
      <c r="C20" s="494"/>
      <c r="D20" s="494"/>
      <c r="E20" s="490"/>
      <c r="F20" s="485"/>
      <c r="G20" s="485"/>
      <c r="H20" s="485"/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485"/>
      <c r="Z20" s="485"/>
      <c r="AA20" s="485"/>
      <c r="AB20" s="485"/>
      <c r="AC20" s="485"/>
      <c r="AD20" s="486"/>
    </row>
    <row r="21" spans="2:30" ht="15.2" customHeight="1">
      <c r="B21" s="493" t="s">
        <v>141</v>
      </c>
      <c r="C21" s="494"/>
      <c r="D21" s="494"/>
      <c r="E21" s="490">
        <v>1260</v>
      </c>
      <c r="F21" s="485"/>
      <c r="G21" s="491" t="s">
        <v>95</v>
      </c>
      <c r="H21" s="491"/>
      <c r="I21" s="491" t="s">
        <v>95</v>
      </c>
      <c r="J21" s="491"/>
      <c r="K21" s="485" t="s">
        <v>105</v>
      </c>
      <c r="L21" s="485"/>
      <c r="M21" s="485" t="s">
        <v>95</v>
      </c>
      <c r="N21" s="485"/>
      <c r="O21" s="485" t="s">
        <v>105</v>
      </c>
      <c r="P21" s="485"/>
      <c r="Q21" s="485" t="s">
        <v>451</v>
      </c>
      <c r="R21" s="485"/>
      <c r="S21" s="485" t="s">
        <v>95</v>
      </c>
      <c r="T21" s="485"/>
      <c r="U21" s="485" t="s">
        <v>105</v>
      </c>
      <c r="V21" s="485"/>
      <c r="W21" s="485" t="s">
        <v>95</v>
      </c>
      <c r="X21" s="485"/>
      <c r="Y21" s="485" t="s">
        <v>95</v>
      </c>
      <c r="Z21" s="485"/>
      <c r="AA21" s="485" t="s">
        <v>95</v>
      </c>
      <c r="AB21" s="485"/>
      <c r="AC21" s="485" t="s">
        <v>95</v>
      </c>
      <c r="AD21" s="486"/>
    </row>
    <row r="22" spans="2:30" ht="15.2" customHeight="1">
      <c r="B22" s="493"/>
      <c r="C22" s="494"/>
      <c r="D22" s="494"/>
      <c r="E22" s="490"/>
      <c r="F22" s="485"/>
      <c r="G22" s="485"/>
      <c r="H22" s="485"/>
      <c r="I22" s="485"/>
      <c r="J22" s="485"/>
      <c r="K22" s="485"/>
      <c r="L22" s="485"/>
      <c r="M22" s="485"/>
      <c r="N22" s="485"/>
      <c r="O22" s="485"/>
      <c r="P22" s="485"/>
      <c r="Q22" s="485"/>
      <c r="R22" s="485"/>
      <c r="S22" s="485"/>
      <c r="T22" s="485"/>
      <c r="U22" s="485"/>
      <c r="V22" s="485"/>
      <c r="W22" s="485"/>
      <c r="X22" s="485"/>
      <c r="Y22" s="485"/>
      <c r="Z22" s="485"/>
      <c r="AA22" s="485"/>
      <c r="AB22" s="485"/>
      <c r="AC22" s="485"/>
      <c r="AD22" s="486"/>
    </row>
    <row r="23" spans="2:30" ht="15.2" customHeight="1">
      <c r="B23" s="493" t="s">
        <v>452</v>
      </c>
      <c r="C23" s="494"/>
      <c r="D23" s="494"/>
      <c r="E23" s="490" t="s">
        <v>95</v>
      </c>
      <c r="F23" s="485"/>
      <c r="G23" s="491" t="s">
        <v>95</v>
      </c>
      <c r="H23" s="491"/>
      <c r="I23" s="491" t="s">
        <v>95</v>
      </c>
      <c r="J23" s="491"/>
      <c r="K23" s="485" t="s">
        <v>451</v>
      </c>
      <c r="L23" s="485"/>
      <c r="M23" s="485" t="s">
        <v>451</v>
      </c>
      <c r="N23" s="485"/>
      <c r="O23" s="485">
        <v>254</v>
      </c>
      <c r="P23" s="485"/>
      <c r="Q23" s="485" t="s">
        <v>95</v>
      </c>
      <c r="R23" s="485"/>
      <c r="S23" s="485" t="s">
        <v>95</v>
      </c>
      <c r="T23" s="485"/>
      <c r="U23" s="485">
        <v>55</v>
      </c>
      <c r="V23" s="485"/>
      <c r="W23" s="485" t="s">
        <v>95</v>
      </c>
      <c r="X23" s="485"/>
      <c r="Y23" s="485">
        <v>381</v>
      </c>
      <c r="Z23" s="485"/>
      <c r="AA23" s="485" t="s">
        <v>105</v>
      </c>
      <c r="AB23" s="485"/>
      <c r="AC23" s="485">
        <v>360</v>
      </c>
      <c r="AD23" s="486"/>
    </row>
    <row r="24" spans="2:30" ht="15.2" customHeight="1">
      <c r="B24" s="493"/>
      <c r="C24" s="494"/>
      <c r="D24" s="494"/>
      <c r="E24" s="490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485"/>
      <c r="R24" s="485"/>
      <c r="S24" s="485"/>
      <c r="T24" s="485"/>
      <c r="U24" s="485"/>
      <c r="V24" s="485"/>
      <c r="W24" s="485"/>
      <c r="X24" s="485"/>
      <c r="Y24" s="485"/>
      <c r="Z24" s="485"/>
      <c r="AA24" s="485"/>
      <c r="AB24" s="485"/>
      <c r="AC24" s="485"/>
      <c r="AD24" s="486"/>
    </row>
    <row r="25" spans="2:30" ht="15.2" customHeight="1">
      <c r="B25" s="493" t="s">
        <v>142</v>
      </c>
      <c r="C25" s="494"/>
      <c r="D25" s="494"/>
      <c r="E25" s="490" t="s">
        <v>95</v>
      </c>
      <c r="F25" s="485"/>
      <c r="G25" s="491" t="s">
        <v>95</v>
      </c>
      <c r="H25" s="491"/>
      <c r="I25" s="491" t="s">
        <v>95</v>
      </c>
      <c r="J25" s="491"/>
      <c r="K25" s="485" t="s">
        <v>95</v>
      </c>
      <c r="L25" s="485"/>
      <c r="M25" s="485" t="s">
        <v>95</v>
      </c>
      <c r="N25" s="485"/>
      <c r="O25" s="485" t="s">
        <v>451</v>
      </c>
      <c r="P25" s="485"/>
      <c r="Q25" s="485" t="s">
        <v>105</v>
      </c>
      <c r="R25" s="485"/>
      <c r="S25" s="485" t="s">
        <v>105</v>
      </c>
      <c r="T25" s="485"/>
      <c r="U25" s="485" t="s">
        <v>95</v>
      </c>
      <c r="V25" s="485"/>
      <c r="W25" s="485" t="s">
        <v>95</v>
      </c>
      <c r="X25" s="485"/>
      <c r="Y25" s="485" t="s">
        <v>105</v>
      </c>
      <c r="Z25" s="485"/>
      <c r="AA25" s="485" t="s">
        <v>105</v>
      </c>
      <c r="AB25" s="485"/>
      <c r="AC25" s="485" t="s">
        <v>105</v>
      </c>
      <c r="AD25" s="486"/>
    </row>
    <row r="26" spans="2:30" ht="15.2" customHeight="1">
      <c r="B26" s="493"/>
      <c r="C26" s="494"/>
      <c r="D26" s="494"/>
      <c r="E26" s="490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485"/>
      <c r="X26" s="485"/>
      <c r="Y26" s="485"/>
      <c r="Z26" s="485"/>
      <c r="AA26" s="485"/>
      <c r="AB26" s="485"/>
      <c r="AC26" s="485"/>
      <c r="AD26" s="486"/>
    </row>
    <row r="27" spans="2:30" ht="15.2" customHeight="1">
      <c r="B27" s="487" t="s">
        <v>144</v>
      </c>
      <c r="C27" s="489" t="s">
        <v>133</v>
      </c>
      <c r="D27" s="489"/>
      <c r="E27" s="490" t="s">
        <v>95</v>
      </c>
      <c r="F27" s="485"/>
      <c r="G27" s="491" t="s">
        <v>95</v>
      </c>
      <c r="H27" s="491"/>
      <c r="I27" s="491" t="s">
        <v>95</v>
      </c>
      <c r="J27" s="491"/>
      <c r="K27" s="485" t="s">
        <v>95</v>
      </c>
      <c r="L27" s="485"/>
      <c r="M27" s="485" t="s">
        <v>95</v>
      </c>
      <c r="N27" s="485"/>
      <c r="O27" s="485" t="s">
        <v>95</v>
      </c>
      <c r="P27" s="485"/>
      <c r="Q27" s="485" t="s">
        <v>95</v>
      </c>
      <c r="R27" s="485"/>
      <c r="S27" s="485">
        <v>585</v>
      </c>
      <c r="T27" s="485"/>
      <c r="U27" s="485" t="s">
        <v>95</v>
      </c>
      <c r="V27" s="485"/>
      <c r="W27" s="485" t="s">
        <v>95</v>
      </c>
      <c r="X27" s="485"/>
      <c r="Y27" s="485" t="s">
        <v>95</v>
      </c>
      <c r="Z27" s="485"/>
      <c r="AA27" s="485" t="s">
        <v>95</v>
      </c>
      <c r="AB27" s="485"/>
      <c r="AC27" s="485" t="s">
        <v>95</v>
      </c>
      <c r="AD27" s="486"/>
    </row>
    <row r="28" spans="2:30" ht="15.2" customHeight="1">
      <c r="B28" s="488"/>
      <c r="C28" s="489"/>
      <c r="D28" s="489"/>
      <c r="E28" s="490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  <c r="Q28" s="485"/>
      <c r="R28" s="485"/>
      <c r="S28" s="485"/>
      <c r="T28" s="485"/>
      <c r="U28" s="485"/>
      <c r="V28" s="485"/>
      <c r="W28" s="485"/>
      <c r="X28" s="485"/>
      <c r="Y28" s="485"/>
      <c r="Z28" s="485"/>
      <c r="AA28" s="485"/>
      <c r="AB28" s="485"/>
      <c r="AC28" s="485"/>
      <c r="AD28" s="486"/>
    </row>
    <row r="29" spans="2:30" ht="15.2" customHeight="1">
      <c r="B29" s="488"/>
      <c r="C29" s="489" t="s">
        <v>140</v>
      </c>
      <c r="D29" s="489"/>
      <c r="E29" s="490" t="s">
        <v>95</v>
      </c>
      <c r="F29" s="485"/>
      <c r="G29" s="491" t="s">
        <v>95</v>
      </c>
      <c r="H29" s="491"/>
      <c r="I29" s="491" t="s">
        <v>95</v>
      </c>
      <c r="J29" s="491"/>
      <c r="K29" s="485" t="s">
        <v>95</v>
      </c>
      <c r="L29" s="485"/>
      <c r="M29" s="485" t="s">
        <v>95</v>
      </c>
      <c r="N29" s="485"/>
      <c r="O29" s="485" t="s">
        <v>95</v>
      </c>
      <c r="P29" s="485"/>
      <c r="Q29" s="485" t="s">
        <v>95</v>
      </c>
      <c r="R29" s="485"/>
      <c r="S29" s="485" t="s">
        <v>95</v>
      </c>
      <c r="T29" s="485"/>
      <c r="U29" s="485" t="s">
        <v>95</v>
      </c>
      <c r="V29" s="485"/>
      <c r="W29" s="485" t="s">
        <v>95</v>
      </c>
      <c r="X29" s="485"/>
      <c r="Y29" s="485" t="s">
        <v>449</v>
      </c>
      <c r="Z29" s="485"/>
      <c r="AA29" s="485" t="s">
        <v>95</v>
      </c>
      <c r="AB29" s="485"/>
      <c r="AC29" s="485" t="s">
        <v>95</v>
      </c>
      <c r="AD29" s="486"/>
    </row>
    <row r="30" spans="2:30" ht="15.2" customHeight="1">
      <c r="B30" s="488"/>
      <c r="C30" s="489"/>
      <c r="D30" s="489"/>
      <c r="E30" s="490"/>
      <c r="F30" s="485"/>
      <c r="G30" s="485"/>
      <c r="H30" s="485"/>
      <c r="I30" s="485"/>
      <c r="J30" s="485"/>
      <c r="K30" s="485"/>
      <c r="L30" s="485"/>
      <c r="M30" s="485"/>
      <c r="N30" s="485"/>
      <c r="O30" s="485"/>
      <c r="P30" s="485"/>
      <c r="Q30" s="485"/>
      <c r="R30" s="485"/>
      <c r="S30" s="485"/>
      <c r="T30" s="485"/>
      <c r="U30" s="485"/>
      <c r="V30" s="485"/>
      <c r="W30" s="485"/>
      <c r="X30" s="485"/>
      <c r="Y30" s="485"/>
      <c r="Z30" s="485"/>
      <c r="AA30" s="485"/>
      <c r="AB30" s="485"/>
      <c r="AC30" s="485"/>
      <c r="AD30" s="486"/>
    </row>
    <row r="31" spans="2:30" ht="15.2" customHeight="1">
      <c r="B31" s="488"/>
      <c r="C31" s="489" t="s">
        <v>141</v>
      </c>
      <c r="D31" s="489"/>
      <c r="E31" s="490">
        <v>853</v>
      </c>
      <c r="F31" s="485"/>
      <c r="G31" s="491" t="s">
        <v>95</v>
      </c>
      <c r="H31" s="491"/>
      <c r="I31" s="491" t="s">
        <v>95</v>
      </c>
      <c r="J31" s="491"/>
      <c r="K31" s="485" t="s">
        <v>105</v>
      </c>
      <c r="L31" s="485"/>
      <c r="M31" s="485" t="s">
        <v>95</v>
      </c>
      <c r="N31" s="485"/>
      <c r="O31" s="485" t="s">
        <v>105</v>
      </c>
      <c r="P31" s="485"/>
      <c r="Q31" s="485" t="s">
        <v>105</v>
      </c>
      <c r="R31" s="485"/>
      <c r="S31" s="485">
        <v>113</v>
      </c>
      <c r="T31" s="485"/>
      <c r="U31" s="485" t="s">
        <v>105</v>
      </c>
      <c r="V31" s="485"/>
      <c r="W31" s="485" t="s">
        <v>95</v>
      </c>
      <c r="X31" s="485"/>
      <c r="Y31" s="485">
        <v>474</v>
      </c>
      <c r="Z31" s="485"/>
      <c r="AA31" s="485" t="s">
        <v>95</v>
      </c>
      <c r="AB31" s="485"/>
      <c r="AC31" s="485" t="s">
        <v>95</v>
      </c>
      <c r="AD31" s="486"/>
    </row>
    <row r="32" spans="2:30" ht="15.2" customHeight="1">
      <c r="B32" s="488"/>
      <c r="C32" s="489"/>
      <c r="D32" s="489"/>
      <c r="E32" s="490"/>
      <c r="F32" s="485"/>
      <c r="G32" s="485"/>
      <c r="H32" s="485"/>
      <c r="I32" s="485"/>
      <c r="J32" s="485"/>
      <c r="K32" s="485"/>
      <c r="L32" s="485"/>
      <c r="M32" s="485"/>
      <c r="N32" s="485"/>
      <c r="O32" s="485"/>
      <c r="P32" s="485"/>
      <c r="Q32" s="485"/>
      <c r="R32" s="485"/>
      <c r="S32" s="485"/>
      <c r="T32" s="485"/>
      <c r="U32" s="485"/>
      <c r="V32" s="485"/>
      <c r="W32" s="485"/>
      <c r="X32" s="485"/>
      <c r="Y32" s="485"/>
      <c r="Z32" s="485"/>
      <c r="AA32" s="485"/>
      <c r="AB32" s="485"/>
      <c r="AC32" s="485"/>
      <c r="AD32" s="486"/>
    </row>
    <row r="33" spans="2:30" ht="15.2" customHeight="1">
      <c r="B33" s="488"/>
      <c r="C33" s="489" t="s">
        <v>180</v>
      </c>
      <c r="D33" s="489"/>
      <c r="E33" s="490" t="s">
        <v>95</v>
      </c>
      <c r="F33" s="485"/>
      <c r="G33" s="491" t="s">
        <v>449</v>
      </c>
      <c r="H33" s="491"/>
      <c r="I33" s="491" t="s">
        <v>95</v>
      </c>
      <c r="J33" s="491"/>
      <c r="K33" s="485" t="s">
        <v>451</v>
      </c>
      <c r="L33" s="485"/>
      <c r="M33" s="485" t="s">
        <v>451</v>
      </c>
      <c r="N33" s="485"/>
      <c r="O33" s="485">
        <v>173</v>
      </c>
      <c r="P33" s="485"/>
      <c r="Q33" s="485" t="s">
        <v>95</v>
      </c>
      <c r="R33" s="485"/>
      <c r="S33" s="485" t="s">
        <v>95</v>
      </c>
      <c r="T33" s="485"/>
      <c r="U33" s="485" t="s">
        <v>451</v>
      </c>
      <c r="V33" s="485"/>
      <c r="W33" s="485" t="s">
        <v>449</v>
      </c>
      <c r="X33" s="485"/>
      <c r="Y33" s="485">
        <v>186</v>
      </c>
      <c r="Z33" s="485"/>
      <c r="AA33" s="485" t="s">
        <v>105</v>
      </c>
      <c r="AB33" s="485"/>
      <c r="AC33" s="485">
        <v>255</v>
      </c>
      <c r="AD33" s="486"/>
    </row>
    <row r="34" spans="2:30" ht="15.2" customHeight="1">
      <c r="B34" s="488"/>
      <c r="C34" s="489"/>
      <c r="D34" s="489"/>
      <c r="E34" s="490"/>
      <c r="F34" s="485"/>
      <c r="G34" s="485"/>
      <c r="H34" s="485"/>
      <c r="I34" s="485"/>
      <c r="J34" s="485"/>
      <c r="K34" s="485"/>
      <c r="L34" s="485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6"/>
    </row>
    <row r="35" spans="2:30" ht="15.2" customHeight="1">
      <c r="B35" s="488"/>
      <c r="C35" s="489" t="s">
        <v>143</v>
      </c>
      <c r="D35" s="489"/>
      <c r="E35" s="490">
        <v>326</v>
      </c>
      <c r="F35" s="485"/>
      <c r="G35" s="491" t="s">
        <v>95</v>
      </c>
      <c r="H35" s="491"/>
      <c r="I35" s="491" t="s">
        <v>95</v>
      </c>
      <c r="J35" s="491"/>
      <c r="K35" s="485" t="s">
        <v>95</v>
      </c>
      <c r="L35" s="485"/>
      <c r="M35" s="485" t="s">
        <v>95</v>
      </c>
      <c r="N35" s="485"/>
      <c r="O35" s="485" t="s">
        <v>451</v>
      </c>
      <c r="P35" s="485"/>
      <c r="Q35" s="485" t="s">
        <v>105</v>
      </c>
      <c r="R35" s="485"/>
      <c r="S35" s="485" t="s">
        <v>105</v>
      </c>
      <c r="T35" s="485"/>
      <c r="U35" s="485" t="s">
        <v>95</v>
      </c>
      <c r="V35" s="485"/>
      <c r="W35" s="485" t="s">
        <v>95</v>
      </c>
      <c r="X35" s="485"/>
      <c r="Y35" s="485" t="s">
        <v>451</v>
      </c>
      <c r="Z35" s="485"/>
      <c r="AA35" s="485" t="s">
        <v>105</v>
      </c>
      <c r="AB35" s="485"/>
      <c r="AC35" s="485" t="s">
        <v>105</v>
      </c>
      <c r="AD35" s="486"/>
    </row>
    <row r="36" spans="2:30" ht="15.2" customHeight="1">
      <c r="B36" s="488"/>
      <c r="C36" s="489"/>
      <c r="D36" s="489"/>
      <c r="E36" s="490"/>
      <c r="F36" s="485"/>
      <c r="G36" s="485"/>
      <c r="H36" s="485"/>
      <c r="I36" s="485"/>
      <c r="J36" s="485"/>
      <c r="K36" s="485"/>
      <c r="L36" s="485"/>
      <c r="M36" s="485"/>
      <c r="N36" s="485"/>
      <c r="O36" s="485"/>
      <c r="P36" s="485"/>
      <c r="Q36" s="485"/>
      <c r="R36" s="485"/>
      <c r="S36" s="485"/>
      <c r="T36" s="485"/>
      <c r="U36" s="485"/>
      <c r="V36" s="485"/>
      <c r="W36" s="485"/>
      <c r="X36" s="485"/>
      <c r="Y36" s="485"/>
      <c r="Z36" s="485"/>
      <c r="AA36" s="485"/>
      <c r="AB36" s="485"/>
      <c r="AC36" s="485"/>
      <c r="AD36" s="486"/>
    </row>
    <row r="37" spans="2:30" ht="15.2" customHeight="1">
      <c r="B37" s="487" t="s">
        <v>134</v>
      </c>
      <c r="C37" s="489" t="s">
        <v>133</v>
      </c>
      <c r="D37" s="489"/>
      <c r="E37" s="490" t="s">
        <v>95</v>
      </c>
      <c r="F37" s="485"/>
      <c r="G37" s="491" t="s">
        <v>95</v>
      </c>
      <c r="H37" s="491"/>
      <c r="I37" s="491" t="s">
        <v>95</v>
      </c>
      <c r="J37" s="491"/>
      <c r="K37" s="485" t="s">
        <v>95</v>
      </c>
      <c r="L37" s="485"/>
      <c r="M37" s="485" t="s">
        <v>95</v>
      </c>
      <c r="N37" s="485"/>
      <c r="O37" s="485" t="s">
        <v>95</v>
      </c>
      <c r="P37" s="485"/>
      <c r="Q37" s="485" t="s">
        <v>95</v>
      </c>
      <c r="R37" s="485"/>
      <c r="S37" s="485">
        <v>114</v>
      </c>
      <c r="T37" s="485"/>
      <c r="U37" s="485" t="s">
        <v>95</v>
      </c>
      <c r="V37" s="485"/>
      <c r="W37" s="485" t="s">
        <v>95</v>
      </c>
      <c r="X37" s="485"/>
      <c r="Y37" s="485">
        <v>175</v>
      </c>
      <c r="Z37" s="485"/>
      <c r="AA37" s="485" t="s">
        <v>95</v>
      </c>
      <c r="AB37" s="485"/>
      <c r="AC37" s="485">
        <v>250</v>
      </c>
      <c r="AD37" s="486"/>
    </row>
    <row r="38" spans="2:30" ht="15.2" customHeight="1">
      <c r="B38" s="488"/>
      <c r="C38" s="489"/>
      <c r="D38" s="489"/>
      <c r="E38" s="490"/>
      <c r="F38" s="485"/>
      <c r="G38" s="485"/>
      <c r="H38" s="485"/>
      <c r="I38" s="485"/>
      <c r="J38" s="485"/>
      <c r="K38" s="485"/>
      <c r="L38" s="485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85"/>
      <c r="AC38" s="485"/>
      <c r="AD38" s="486"/>
    </row>
    <row r="39" spans="2:30" ht="15.2" customHeight="1">
      <c r="B39" s="488"/>
      <c r="C39" s="489" t="s">
        <v>140</v>
      </c>
      <c r="D39" s="489"/>
      <c r="E39" s="490">
        <v>697</v>
      </c>
      <c r="F39" s="485"/>
      <c r="G39" s="491" t="s">
        <v>95</v>
      </c>
      <c r="H39" s="491"/>
      <c r="I39" s="491" t="s">
        <v>95</v>
      </c>
      <c r="J39" s="491"/>
      <c r="K39" s="485" t="s">
        <v>451</v>
      </c>
      <c r="L39" s="485"/>
      <c r="M39" s="485" t="s">
        <v>95</v>
      </c>
      <c r="N39" s="485"/>
      <c r="O39" s="485" t="s">
        <v>95</v>
      </c>
      <c r="P39" s="485"/>
      <c r="Q39" s="485" t="s">
        <v>95</v>
      </c>
      <c r="R39" s="485"/>
      <c r="S39" s="485" t="s">
        <v>95</v>
      </c>
      <c r="T39" s="485"/>
      <c r="U39" s="485">
        <v>169</v>
      </c>
      <c r="V39" s="485"/>
      <c r="W39" s="485" t="s">
        <v>105</v>
      </c>
      <c r="X39" s="485"/>
      <c r="Y39" s="485" t="s">
        <v>95</v>
      </c>
      <c r="Z39" s="485"/>
      <c r="AA39" s="485" t="s">
        <v>95</v>
      </c>
      <c r="AB39" s="485"/>
      <c r="AC39" s="485" t="s">
        <v>95</v>
      </c>
      <c r="AD39" s="486"/>
    </row>
    <row r="40" spans="2:30" ht="15.2" customHeight="1">
      <c r="B40" s="488"/>
      <c r="C40" s="489"/>
      <c r="D40" s="489"/>
      <c r="E40" s="490"/>
      <c r="F40" s="485"/>
      <c r="G40" s="485"/>
      <c r="H40" s="485"/>
      <c r="I40" s="485"/>
      <c r="J40" s="485"/>
      <c r="K40" s="485"/>
      <c r="L40" s="485"/>
      <c r="M40" s="485"/>
      <c r="N40" s="485"/>
      <c r="O40" s="485"/>
      <c r="P40" s="485"/>
      <c r="Q40" s="485"/>
      <c r="R40" s="485"/>
      <c r="S40" s="485"/>
      <c r="T40" s="485"/>
      <c r="U40" s="485"/>
      <c r="V40" s="485"/>
      <c r="W40" s="485"/>
      <c r="X40" s="485"/>
      <c r="Y40" s="485"/>
      <c r="Z40" s="485"/>
      <c r="AA40" s="485"/>
      <c r="AB40" s="485"/>
      <c r="AC40" s="485"/>
      <c r="AD40" s="486"/>
    </row>
    <row r="41" spans="2:30" ht="15.2" customHeight="1">
      <c r="B41" s="488"/>
      <c r="C41" s="489" t="s">
        <v>141</v>
      </c>
      <c r="D41" s="489"/>
      <c r="E41" s="490">
        <v>407</v>
      </c>
      <c r="F41" s="485"/>
      <c r="G41" s="491" t="s">
        <v>95</v>
      </c>
      <c r="H41" s="491"/>
      <c r="I41" s="491" t="s">
        <v>95</v>
      </c>
      <c r="J41" s="491"/>
      <c r="K41" s="485" t="s">
        <v>105</v>
      </c>
      <c r="L41" s="485"/>
      <c r="M41" s="485" t="s">
        <v>451</v>
      </c>
      <c r="N41" s="485"/>
      <c r="O41" s="485" t="s">
        <v>105</v>
      </c>
      <c r="P41" s="485"/>
      <c r="Q41" s="485" t="s">
        <v>451</v>
      </c>
      <c r="R41" s="485"/>
      <c r="S41" s="485" t="s">
        <v>95</v>
      </c>
      <c r="T41" s="485"/>
      <c r="U41" s="485" t="s">
        <v>451</v>
      </c>
      <c r="V41" s="485"/>
      <c r="W41" s="485" t="s">
        <v>105</v>
      </c>
      <c r="X41" s="485"/>
      <c r="Y41" s="485" t="s">
        <v>95</v>
      </c>
      <c r="Z41" s="485"/>
      <c r="AA41" s="485" t="s">
        <v>95</v>
      </c>
      <c r="AB41" s="485"/>
      <c r="AC41" s="485" t="s">
        <v>95</v>
      </c>
      <c r="AD41" s="486"/>
    </row>
    <row r="42" spans="2:30" ht="15.2" customHeight="1">
      <c r="B42" s="488"/>
      <c r="C42" s="489"/>
      <c r="D42" s="489"/>
      <c r="E42" s="490"/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485"/>
      <c r="Z42" s="485"/>
      <c r="AA42" s="485"/>
      <c r="AB42" s="485"/>
      <c r="AC42" s="485"/>
      <c r="AD42" s="486"/>
    </row>
    <row r="43" spans="2:30" ht="15.2" customHeight="1">
      <c r="B43" s="488"/>
      <c r="C43" s="489" t="s">
        <v>452</v>
      </c>
      <c r="D43" s="489"/>
      <c r="E43" s="490">
        <v>598</v>
      </c>
      <c r="F43" s="485"/>
      <c r="G43" s="491" t="s">
        <v>95</v>
      </c>
      <c r="H43" s="491"/>
      <c r="I43" s="491" t="s">
        <v>449</v>
      </c>
      <c r="J43" s="491"/>
      <c r="K43" s="485" t="s">
        <v>451</v>
      </c>
      <c r="L43" s="485"/>
      <c r="M43" s="485" t="s">
        <v>451</v>
      </c>
      <c r="N43" s="485"/>
      <c r="O43" s="485">
        <v>81</v>
      </c>
      <c r="P43" s="485"/>
      <c r="Q43" s="485">
        <v>60</v>
      </c>
      <c r="R43" s="485"/>
      <c r="S43" s="485" t="s">
        <v>449</v>
      </c>
      <c r="T43" s="485"/>
      <c r="U43" s="485">
        <v>55</v>
      </c>
      <c r="V43" s="485"/>
      <c r="W43" s="485" t="s">
        <v>95</v>
      </c>
      <c r="X43" s="485"/>
      <c r="Y43" s="485">
        <v>195</v>
      </c>
      <c r="Z43" s="485"/>
      <c r="AA43" s="485" t="s">
        <v>105</v>
      </c>
      <c r="AB43" s="485"/>
      <c r="AC43" s="485">
        <v>105</v>
      </c>
      <c r="AD43" s="486"/>
    </row>
    <row r="44" spans="2:30" ht="15.2" customHeight="1">
      <c r="B44" s="488"/>
      <c r="C44" s="489"/>
      <c r="D44" s="489"/>
      <c r="E44" s="490"/>
      <c r="F44" s="485"/>
      <c r="G44" s="485"/>
      <c r="H44" s="485"/>
      <c r="I44" s="485"/>
      <c r="J44" s="485"/>
      <c r="K44" s="485"/>
      <c r="L44" s="485"/>
      <c r="M44" s="485"/>
      <c r="N44" s="485"/>
      <c r="O44" s="485"/>
      <c r="P44" s="485"/>
      <c r="Q44" s="485"/>
      <c r="R44" s="485"/>
      <c r="S44" s="485"/>
      <c r="T44" s="485"/>
      <c r="U44" s="485"/>
      <c r="V44" s="485"/>
      <c r="W44" s="485"/>
      <c r="X44" s="485"/>
      <c r="Y44" s="485"/>
      <c r="Z44" s="485"/>
      <c r="AA44" s="485"/>
      <c r="AB44" s="485"/>
      <c r="AC44" s="485"/>
      <c r="AD44" s="486"/>
    </row>
    <row r="45" spans="2:30" ht="15.2" customHeight="1">
      <c r="B45" s="488"/>
      <c r="C45" s="489" t="s">
        <v>143</v>
      </c>
      <c r="D45" s="489"/>
      <c r="E45" s="490" t="s">
        <v>95</v>
      </c>
      <c r="F45" s="485"/>
      <c r="G45" s="485" t="s">
        <v>95</v>
      </c>
      <c r="H45" s="485"/>
      <c r="I45" s="485" t="s">
        <v>95</v>
      </c>
      <c r="J45" s="485"/>
      <c r="K45" s="485" t="s">
        <v>105</v>
      </c>
      <c r="L45" s="485"/>
      <c r="M45" s="485" t="s">
        <v>105</v>
      </c>
      <c r="N45" s="485"/>
      <c r="O45" s="485" t="s">
        <v>451</v>
      </c>
      <c r="P45" s="485"/>
      <c r="Q45" s="485" t="s">
        <v>451</v>
      </c>
      <c r="R45" s="485"/>
      <c r="S45" s="485" t="s">
        <v>105</v>
      </c>
      <c r="T45" s="485"/>
      <c r="U45" s="485" t="s">
        <v>105</v>
      </c>
      <c r="V45" s="485"/>
      <c r="W45" s="485" t="s">
        <v>95</v>
      </c>
      <c r="X45" s="485"/>
      <c r="Y45" s="485" t="s">
        <v>451</v>
      </c>
      <c r="Z45" s="485"/>
      <c r="AA45" s="485" t="s">
        <v>105</v>
      </c>
      <c r="AB45" s="485"/>
      <c r="AC45" s="485" t="s">
        <v>105</v>
      </c>
      <c r="AD45" s="486"/>
    </row>
    <row r="46" spans="2:30" ht="15.2" customHeight="1">
      <c r="B46" s="492"/>
      <c r="C46" s="507"/>
      <c r="D46" s="507"/>
      <c r="E46" s="505"/>
      <c r="F46" s="506"/>
      <c r="G46" s="506"/>
      <c r="H46" s="506"/>
      <c r="I46" s="506"/>
      <c r="J46" s="506"/>
      <c r="K46" s="506"/>
      <c r="L46" s="506"/>
      <c r="M46" s="506"/>
      <c r="N46" s="506"/>
      <c r="O46" s="506"/>
      <c r="P46" s="506"/>
      <c r="Q46" s="506"/>
      <c r="R46" s="506"/>
      <c r="S46" s="506"/>
      <c r="T46" s="506"/>
      <c r="U46" s="506"/>
      <c r="V46" s="506"/>
      <c r="W46" s="506"/>
      <c r="X46" s="506"/>
      <c r="Y46" s="506"/>
      <c r="Z46" s="506"/>
      <c r="AA46" s="506"/>
      <c r="AB46" s="506"/>
      <c r="AC46" s="506"/>
      <c r="AD46" s="508"/>
    </row>
    <row r="47" spans="2:30" ht="15.2" customHeight="1">
      <c r="AD47" s="3" t="s">
        <v>450</v>
      </c>
    </row>
    <row r="48" spans="2:30" ht="15.2" customHeight="1"/>
    <row r="49" ht="15.2" customHeight="1"/>
    <row r="50" ht="15.2" customHeight="1"/>
    <row r="51" ht="15.2" customHeight="1"/>
    <row r="52" ht="15.2" customHeight="1"/>
    <row r="53" ht="15.2" customHeight="1"/>
    <row r="54" ht="15.2" customHeight="1"/>
    <row r="55" ht="15.2" customHeight="1"/>
    <row r="56" ht="15.2" customHeight="1"/>
    <row r="57" ht="15.2" customHeight="1"/>
    <row r="58" ht="15.2" customHeight="1"/>
    <row r="59" ht="21.75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311">
    <mergeCell ref="C37:D38"/>
    <mergeCell ref="C39:D40"/>
    <mergeCell ref="C41:D42"/>
    <mergeCell ref="C45:D46"/>
    <mergeCell ref="W45:X46"/>
    <mergeCell ref="Y45:Z46"/>
    <mergeCell ref="AA45:AB46"/>
    <mergeCell ref="AC45:AD46"/>
    <mergeCell ref="AC39:AD40"/>
    <mergeCell ref="E41:F42"/>
    <mergeCell ref="G41:H42"/>
    <mergeCell ref="I41:J42"/>
    <mergeCell ref="K41:L42"/>
    <mergeCell ref="M41:N42"/>
    <mergeCell ref="O41:P42"/>
    <mergeCell ref="AC37:AD38"/>
    <mergeCell ref="E39:F40"/>
    <mergeCell ref="G39:H40"/>
    <mergeCell ref="I39:J40"/>
    <mergeCell ref="K39:L40"/>
    <mergeCell ref="M39:N40"/>
    <mergeCell ref="O39:P40"/>
    <mergeCell ref="Q39:R40"/>
    <mergeCell ref="AC41:AD42"/>
    <mergeCell ref="E45:F46"/>
    <mergeCell ref="G45:H46"/>
    <mergeCell ref="I45:J46"/>
    <mergeCell ref="K45:L46"/>
    <mergeCell ref="M45:N46"/>
    <mergeCell ref="O45:P46"/>
    <mergeCell ref="Q45:R46"/>
    <mergeCell ref="S45:T46"/>
    <mergeCell ref="U45:V46"/>
    <mergeCell ref="Q41:R42"/>
    <mergeCell ref="S41:T42"/>
    <mergeCell ref="U41:V42"/>
    <mergeCell ref="W41:X42"/>
    <mergeCell ref="Y41:Z42"/>
    <mergeCell ref="AA41:AB42"/>
    <mergeCell ref="S39:T40"/>
    <mergeCell ref="U39:V40"/>
    <mergeCell ref="Q37:R38"/>
    <mergeCell ref="S37:T38"/>
    <mergeCell ref="U37:V38"/>
    <mergeCell ref="W37:X38"/>
    <mergeCell ref="Y37:Z38"/>
    <mergeCell ref="AA37:AB38"/>
    <mergeCell ref="Y35:Z36"/>
    <mergeCell ref="AA35:AB36"/>
    <mergeCell ref="W39:X40"/>
    <mergeCell ref="Y39:Z40"/>
    <mergeCell ref="AA39:AB40"/>
    <mergeCell ref="AC35:AD36"/>
    <mergeCell ref="E37:F38"/>
    <mergeCell ref="G37:H38"/>
    <mergeCell ref="I37:J38"/>
    <mergeCell ref="K37:L38"/>
    <mergeCell ref="M37:N38"/>
    <mergeCell ref="O37:P38"/>
    <mergeCell ref="AC31:AD32"/>
    <mergeCell ref="E35:F36"/>
    <mergeCell ref="G35:H36"/>
    <mergeCell ref="I35:J36"/>
    <mergeCell ref="K35:L36"/>
    <mergeCell ref="M35:N36"/>
    <mergeCell ref="O35:P36"/>
    <mergeCell ref="Q35:R36"/>
    <mergeCell ref="S35:T36"/>
    <mergeCell ref="U35:V36"/>
    <mergeCell ref="Q31:R32"/>
    <mergeCell ref="S31:T32"/>
    <mergeCell ref="U31:V32"/>
    <mergeCell ref="W31:X32"/>
    <mergeCell ref="Y31:Z32"/>
    <mergeCell ref="AA31:AB32"/>
    <mergeCell ref="AC33:AD34"/>
    <mergeCell ref="Q33:R34"/>
    <mergeCell ref="S33:T34"/>
    <mergeCell ref="U33:V34"/>
    <mergeCell ref="W33:X34"/>
    <mergeCell ref="Y33:Z34"/>
    <mergeCell ref="AA33:AB34"/>
    <mergeCell ref="W35:X36"/>
    <mergeCell ref="W29:X30"/>
    <mergeCell ref="Y29:Z30"/>
    <mergeCell ref="AA29:AB30"/>
    <mergeCell ref="AC29:AD30"/>
    <mergeCell ref="Q29:R30"/>
    <mergeCell ref="S29:T30"/>
    <mergeCell ref="U29:V30"/>
    <mergeCell ref="Y25:Z26"/>
    <mergeCell ref="AA25:AB26"/>
    <mergeCell ref="AC25:AD26"/>
    <mergeCell ref="W25:X26"/>
    <mergeCell ref="W23:X24"/>
    <mergeCell ref="Y23:Z24"/>
    <mergeCell ref="AA23:AB24"/>
    <mergeCell ref="E33:F34"/>
    <mergeCell ref="G33:H34"/>
    <mergeCell ref="I33:J34"/>
    <mergeCell ref="K33:L34"/>
    <mergeCell ref="M33:N34"/>
    <mergeCell ref="O33:P34"/>
    <mergeCell ref="E31:F32"/>
    <mergeCell ref="G31:H32"/>
    <mergeCell ref="I31:J32"/>
    <mergeCell ref="K31:L32"/>
    <mergeCell ref="M31:N32"/>
    <mergeCell ref="O31:P32"/>
    <mergeCell ref="E29:F30"/>
    <mergeCell ref="G29:H30"/>
    <mergeCell ref="I29:J30"/>
    <mergeCell ref="K29:L30"/>
    <mergeCell ref="M29:N30"/>
    <mergeCell ref="O29:P30"/>
    <mergeCell ref="E27:F28"/>
    <mergeCell ref="G27:H28"/>
    <mergeCell ref="I27:J28"/>
    <mergeCell ref="K27:L28"/>
    <mergeCell ref="M27:N28"/>
    <mergeCell ref="O27:P28"/>
    <mergeCell ref="AC27:AD28"/>
    <mergeCell ref="Q27:R28"/>
    <mergeCell ref="S27:T28"/>
    <mergeCell ref="U27:V28"/>
    <mergeCell ref="W27:X28"/>
    <mergeCell ref="Y27:Z28"/>
    <mergeCell ref="AA27:AB28"/>
    <mergeCell ref="E25:F26"/>
    <mergeCell ref="G25:H26"/>
    <mergeCell ref="I25:J26"/>
    <mergeCell ref="K25:L26"/>
    <mergeCell ref="M25:N26"/>
    <mergeCell ref="O25:P26"/>
    <mergeCell ref="Q25:R26"/>
    <mergeCell ref="S25:T26"/>
    <mergeCell ref="U25:V26"/>
    <mergeCell ref="W19:X20"/>
    <mergeCell ref="Y19:Z20"/>
    <mergeCell ref="AA19:AB20"/>
    <mergeCell ref="AC19:AD20"/>
    <mergeCell ref="E21:F22"/>
    <mergeCell ref="G21:H22"/>
    <mergeCell ref="I21:J22"/>
    <mergeCell ref="K21:L22"/>
    <mergeCell ref="M21:N22"/>
    <mergeCell ref="O21:P22"/>
    <mergeCell ref="AC21:AD22"/>
    <mergeCell ref="Q21:R22"/>
    <mergeCell ref="S21:T22"/>
    <mergeCell ref="U21:V22"/>
    <mergeCell ref="W21:X22"/>
    <mergeCell ref="Y21:Z22"/>
    <mergeCell ref="AA21:AB22"/>
    <mergeCell ref="E19:F20"/>
    <mergeCell ref="G19:H20"/>
    <mergeCell ref="I19:J20"/>
    <mergeCell ref="K19:L20"/>
    <mergeCell ref="M19:N20"/>
    <mergeCell ref="O19:P20"/>
    <mergeCell ref="Q19:R20"/>
    <mergeCell ref="W15:X16"/>
    <mergeCell ref="Y15:Z16"/>
    <mergeCell ref="AA15:AB16"/>
    <mergeCell ref="AC15:AD16"/>
    <mergeCell ref="E17:F18"/>
    <mergeCell ref="G17:H18"/>
    <mergeCell ref="I17:J18"/>
    <mergeCell ref="K17:L18"/>
    <mergeCell ref="M17:N18"/>
    <mergeCell ref="O17:P18"/>
    <mergeCell ref="AC17:AD18"/>
    <mergeCell ref="Q17:R18"/>
    <mergeCell ref="S17:T18"/>
    <mergeCell ref="U17:V18"/>
    <mergeCell ref="W17:X18"/>
    <mergeCell ref="Y17:Z18"/>
    <mergeCell ref="AA17:AB18"/>
    <mergeCell ref="E15:F16"/>
    <mergeCell ref="G15:H16"/>
    <mergeCell ref="I15:J16"/>
    <mergeCell ref="K15:L16"/>
    <mergeCell ref="M15:N16"/>
    <mergeCell ref="Y11:Z12"/>
    <mergeCell ref="AA11:AB12"/>
    <mergeCell ref="AC11:AD12"/>
    <mergeCell ref="E13:F14"/>
    <mergeCell ref="G13:H14"/>
    <mergeCell ref="I13:J14"/>
    <mergeCell ref="K13:L14"/>
    <mergeCell ref="M13:N14"/>
    <mergeCell ref="AC13:AD14"/>
    <mergeCell ref="Q13:R14"/>
    <mergeCell ref="S13:T14"/>
    <mergeCell ref="U13:V14"/>
    <mergeCell ref="W13:X14"/>
    <mergeCell ref="Y13:Z14"/>
    <mergeCell ref="AA13:AB14"/>
    <mergeCell ref="AC7:AD8"/>
    <mergeCell ref="E9:F10"/>
    <mergeCell ref="G9:H10"/>
    <mergeCell ref="I9:J10"/>
    <mergeCell ref="K9:L10"/>
    <mergeCell ref="M9:N10"/>
    <mergeCell ref="AA9:AB10"/>
    <mergeCell ref="AC9:AD10"/>
    <mergeCell ref="E11:F12"/>
    <mergeCell ref="G11:H12"/>
    <mergeCell ref="I11:J12"/>
    <mergeCell ref="K11:L12"/>
    <mergeCell ref="M11:N12"/>
    <mergeCell ref="O11:P12"/>
    <mergeCell ref="Q11:R12"/>
    <mergeCell ref="S11:T12"/>
    <mergeCell ref="O9:P10"/>
    <mergeCell ref="Q9:R10"/>
    <mergeCell ref="S9:T10"/>
    <mergeCell ref="U9:V10"/>
    <mergeCell ref="W9:X10"/>
    <mergeCell ref="Y9:Z10"/>
    <mergeCell ref="U11:V12"/>
    <mergeCell ref="W11:X12"/>
    <mergeCell ref="C29:D30"/>
    <mergeCell ref="C31:D32"/>
    <mergeCell ref="C35:D36"/>
    <mergeCell ref="C27:D28"/>
    <mergeCell ref="B19:D20"/>
    <mergeCell ref="B21:D22"/>
    <mergeCell ref="B25:D26"/>
    <mergeCell ref="C33:D34"/>
    <mergeCell ref="B23:D24"/>
    <mergeCell ref="AC2:AD4"/>
    <mergeCell ref="B5:D6"/>
    <mergeCell ref="B7:D8"/>
    <mergeCell ref="B9:D10"/>
    <mergeCell ref="G5:H6"/>
    <mergeCell ref="I5:J6"/>
    <mergeCell ref="K5:L6"/>
    <mergeCell ref="M5:N6"/>
    <mergeCell ref="O2:P4"/>
    <mergeCell ref="Q2:R4"/>
    <mergeCell ref="S2:T4"/>
    <mergeCell ref="U2:V4"/>
    <mergeCell ref="W2:X4"/>
    <mergeCell ref="Y2:Z4"/>
    <mergeCell ref="E2:F4"/>
    <mergeCell ref="G2:H4"/>
    <mergeCell ref="I2:J4"/>
    <mergeCell ref="K2:L4"/>
    <mergeCell ref="AA5:AB6"/>
    <mergeCell ref="AC5:AD6"/>
    <mergeCell ref="E7:F8"/>
    <mergeCell ref="G7:H8"/>
    <mergeCell ref="I7:J8"/>
    <mergeCell ref="K7:L8"/>
    <mergeCell ref="AA2:AB4"/>
    <mergeCell ref="M7:N8"/>
    <mergeCell ref="O7:P8"/>
    <mergeCell ref="Q7:R8"/>
    <mergeCell ref="S7:T8"/>
    <mergeCell ref="O5:P6"/>
    <mergeCell ref="Q5:R6"/>
    <mergeCell ref="S5:T6"/>
    <mergeCell ref="U5:V6"/>
    <mergeCell ref="W5:X6"/>
    <mergeCell ref="Y5:Z6"/>
    <mergeCell ref="U7:V8"/>
    <mergeCell ref="W7:X8"/>
    <mergeCell ref="Y7:Z8"/>
    <mergeCell ref="AA7:AB8"/>
    <mergeCell ref="S23:T24"/>
    <mergeCell ref="U23:V24"/>
    <mergeCell ref="B11:D12"/>
    <mergeCell ref="B13:D14"/>
    <mergeCell ref="B15:D16"/>
    <mergeCell ref="B17:D18"/>
    <mergeCell ref="O13:P14"/>
    <mergeCell ref="M2:N4"/>
    <mergeCell ref="C2:D2"/>
    <mergeCell ref="B4:C4"/>
    <mergeCell ref="E5:F6"/>
    <mergeCell ref="O15:P16"/>
    <mergeCell ref="Q15:R16"/>
    <mergeCell ref="S15:T16"/>
    <mergeCell ref="U15:V16"/>
    <mergeCell ref="S19:T20"/>
    <mergeCell ref="U19:V20"/>
    <mergeCell ref="AC23:AD24"/>
    <mergeCell ref="B27:B36"/>
    <mergeCell ref="C43:D44"/>
    <mergeCell ref="E43:F44"/>
    <mergeCell ref="G43:H44"/>
    <mergeCell ref="I43:J44"/>
    <mergeCell ref="K43:L44"/>
    <mergeCell ref="M43:N44"/>
    <mergeCell ref="O43:P44"/>
    <mergeCell ref="Q43:R44"/>
    <mergeCell ref="S43:T44"/>
    <mergeCell ref="U43:V44"/>
    <mergeCell ref="W43:X44"/>
    <mergeCell ref="Y43:Z44"/>
    <mergeCell ref="AA43:AB44"/>
    <mergeCell ref="AC43:AD44"/>
    <mergeCell ref="B37:B46"/>
    <mergeCell ref="E23:F24"/>
    <mergeCell ref="G23:H24"/>
    <mergeCell ref="I23:J24"/>
    <mergeCell ref="K23:L24"/>
    <mergeCell ref="M23:N24"/>
    <mergeCell ref="O23:P24"/>
    <mergeCell ref="Q23:R24"/>
  </mergeCells>
  <phoneticPr fontId="2"/>
  <pageMargins left="0.59055118110236227" right="0.59055118110236227" top="0.59055118110236227" bottom="0.59055118110236227" header="0.31496062992125984" footer="0.31496062992125984"/>
  <pageSetup paperSize="9" firstPageNumber="68" orientation="portrait" useFirstPageNumber="1" r:id="rId1"/>
  <headerFooter alignWithMargins="0">
    <oddHeader>&amp;L&amp;10産   業</oddHeader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Normal="100" zoomScaleSheetLayoutView="85" workbookViewId="0">
      <selection activeCell="L23" sqref="L23"/>
    </sheetView>
  </sheetViews>
  <sheetFormatPr defaultRowHeight="13.5"/>
  <cols>
    <col min="1" max="1" width="1.125" style="2" customWidth="1"/>
    <col min="2" max="2" width="10.5" style="2" customWidth="1"/>
    <col min="3" max="3" width="1.125" style="2" customWidth="1"/>
    <col min="4" max="4" width="6.625" style="2" customWidth="1"/>
    <col min="5" max="5" width="1.125" style="2" customWidth="1"/>
    <col min="6" max="16" width="9.625" style="2" customWidth="1"/>
    <col min="17" max="28" width="8.75" style="2" customWidth="1"/>
    <col min="29" max="16384" width="9" style="2"/>
  </cols>
  <sheetData>
    <row r="1" spans="1:27" ht="15" customHeight="1">
      <c r="A1" s="79" t="s">
        <v>434</v>
      </c>
      <c r="B1" s="10"/>
      <c r="C1" s="10"/>
    </row>
    <row r="2" spans="1:27" ht="19.5" customHeight="1">
      <c r="A2" s="2" t="s">
        <v>455</v>
      </c>
      <c r="B2" s="232"/>
      <c r="P2" s="3" t="s">
        <v>171</v>
      </c>
    </row>
    <row r="3" spans="1:27" ht="13.5" customHeight="1">
      <c r="A3" s="532"/>
      <c r="B3" s="520" t="s">
        <v>430</v>
      </c>
      <c r="C3" s="436"/>
      <c r="D3" s="434" t="s">
        <v>51</v>
      </c>
      <c r="E3" s="436"/>
      <c r="F3" s="509" t="s">
        <v>170</v>
      </c>
      <c r="G3" s="413" t="s">
        <v>163</v>
      </c>
      <c r="H3" s="509" t="s">
        <v>162</v>
      </c>
      <c r="I3" s="414" t="s">
        <v>169</v>
      </c>
      <c r="J3" s="529" t="s">
        <v>168</v>
      </c>
      <c r="K3" s="413" t="s">
        <v>125</v>
      </c>
      <c r="L3" s="509" t="s">
        <v>167</v>
      </c>
      <c r="M3" s="414" t="s">
        <v>166</v>
      </c>
      <c r="N3" s="509" t="s">
        <v>165</v>
      </c>
      <c r="O3" s="414" t="s">
        <v>164</v>
      </c>
      <c r="P3" s="517" t="s">
        <v>154</v>
      </c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</row>
    <row r="4" spans="1:27" ht="13.5" customHeight="1">
      <c r="A4" s="533"/>
      <c r="B4" s="522"/>
      <c r="C4" s="438"/>
      <c r="D4" s="437"/>
      <c r="E4" s="438"/>
      <c r="F4" s="510"/>
      <c r="G4" s="416"/>
      <c r="H4" s="510"/>
      <c r="I4" s="417"/>
      <c r="J4" s="530"/>
      <c r="K4" s="416"/>
      <c r="L4" s="510"/>
      <c r="M4" s="417"/>
      <c r="N4" s="510"/>
      <c r="O4" s="417"/>
      <c r="P4" s="518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</row>
    <row r="5" spans="1:27" ht="13.5" customHeight="1">
      <c r="A5" s="533"/>
      <c r="B5" s="522"/>
      <c r="C5" s="438"/>
      <c r="D5" s="437"/>
      <c r="E5" s="438"/>
      <c r="F5" s="510"/>
      <c r="G5" s="416"/>
      <c r="H5" s="510"/>
      <c r="I5" s="417"/>
      <c r="J5" s="530"/>
      <c r="K5" s="416"/>
      <c r="L5" s="510"/>
      <c r="M5" s="417"/>
      <c r="N5" s="510"/>
      <c r="O5" s="417"/>
      <c r="P5" s="518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</row>
    <row r="6" spans="1:27" ht="13.5" customHeight="1">
      <c r="A6" s="387"/>
      <c r="B6" s="523"/>
      <c r="C6" s="389"/>
      <c r="D6" s="439"/>
      <c r="E6" s="389"/>
      <c r="F6" s="511"/>
      <c r="G6" s="419"/>
      <c r="H6" s="511"/>
      <c r="I6" s="420"/>
      <c r="J6" s="531"/>
      <c r="K6" s="419"/>
      <c r="L6" s="511"/>
      <c r="M6" s="420"/>
      <c r="N6" s="511"/>
      <c r="O6" s="420"/>
      <c r="P6" s="526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0.75" customHeight="1">
      <c r="A7" s="12"/>
      <c r="B7" s="112" t="s">
        <v>112</v>
      </c>
      <c r="C7" s="111"/>
      <c r="D7" s="527">
        <f>SUM(F7:P7)</f>
        <v>186</v>
      </c>
      <c r="E7" s="528"/>
      <c r="F7" s="110">
        <v>4</v>
      </c>
      <c r="G7" s="109">
        <v>27</v>
      </c>
      <c r="H7" s="109">
        <v>74</v>
      </c>
      <c r="I7" s="109">
        <v>56</v>
      </c>
      <c r="J7" s="109">
        <v>16</v>
      </c>
      <c r="K7" s="109">
        <v>5</v>
      </c>
      <c r="L7" s="109">
        <v>1</v>
      </c>
      <c r="M7" s="109">
        <v>2</v>
      </c>
      <c r="N7" s="109" t="s">
        <v>78</v>
      </c>
      <c r="O7" s="109">
        <v>1</v>
      </c>
      <c r="P7" s="108" t="s">
        <v>78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9.5" customHeight="1">
      <c r="A8" s="12"/>
      <c r="B8" s="77" t="s">
        <v>113</v>
      </c>
      <c r="C8" s="14"/>
      <c r="D8" s="524">
        <f t="shared" ref="D8:D12" si="0">SUM(F8:P8)</f>
        <v>119</v>
      </c>
      <c r="E8" s="525"/>
      <c r="F8" s="88">
        <v>8</v>
      </c>
      <c r="G8" s="87">
        <v>36</v>
      </c>
      <c r="H8" s="87">
        <v>38</v>
      </c>
      <c r="I8" s="87">
        <v>30</v>
      </c>
      <c r="J8" s="87">
        <v>4</v>
      </c>
      <c r="K8" s="89">
        <v>1</v>
      </c>
      <c r="L8" s="87">
        <v>1</v>
      </c>
      <c r="M8" s="89" t="s">
        <v>78</v>
      </c>
      <c r="N8" s="89" t="s">
        <v>78</v>
      </c>
      <c r="O8" s="89">
        <v>1</v>
      </c>
      <c r="P8" s="104" t="s">
        <v>78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9.5" customHeight="1">
      <c r="A9" s="12"/>
      <c r="B9" s="77" t="s">
        <v>114</v>
      </c>
      <c r="C9" s="14"/>
      <c r="D9" s="524">
        <f t="shared" si="0"/>
        <v>776</v>
      </c>
      <c r="E9" s="525"/>
      <c r="F9" s="88">
        <v>6</v>
      </c>
      <c r="G9" s="87">
        <v>65</v>
      </c>
      <c r="H9" s="87">
        <v>254</v>
      </c>
      <c r="I9" s="87">
        <v>285</v>
      </c>
      <c r="J9" s="87">
        <v>84</v>
      </c>
      <c r="K9" s="241">
        <v>35</v>
      </c>
      <c r="L9" s="87">
        <v>20</v>
      </c>
      <c r="M9" s="87">
        <v>22</v>
      </c>
      <c r="N9" s="87">
        <v>4</v>
      </c>
      <c r="O9" s="87">
        <v>1</v>
      </c>
      <c r="P9" s="104" t="s">
        <v>78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9.5" customHeight="1">
      <c r="A10" s="12"/>
      <c r="B10" s="77" t="s">
        <v>115</v>
      </c>
      <c r="C10" s="14"/>
      <c r="D10" s="524">
        <f t="shared" si="0"/>
        <v>270</v>
      </c>
      <c r="E10" s="525"/>
      <c r="F10" s="88">
        <v>5</v>
      </c>
      <c r="G10" s="87">
        <v>69</v>
      </c>
      <c r="H10" s="87">
        <v>97</v>
      </c>
      <c r="I10" s="87">
        <v>79</v>
      </c>
      <c r="J10" s="87">
        <v>14</v>
      </c>
      <c r="K10" s="87">
        <v>3</v>
      </c>
      <c r="L10" s="87">
        <v>2</v>
      </c>
      <c r="M10" s="89">
        <v>1</v>
      </c>
      <c r="N10" s="206" t="s">
        <v>453</v>
      </c>
      <c r="O10" s="206" t="s">
        <v>453</v>
      </c>
      <c r="P10" s="104" t="s">
        <v>78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9.5" customHeight="1">
      <c r="A11" s="12"/>
      <c r="B11" s="77" t="s">
        <v>116</v>
      </c>
      <c r="C11" s="14"/>
      <c r="D11" s="524">
        <f t="shared" si="0"/>
        <v>735</v>
      </c>
      <c r="E11" s="525"/>
      <c r="F11" s="107">
        <v>15</v>
      </c>
      <c r="G11" s="106">
        <v>78</v>
      </c>
      <c r="H11" s="87">
        <v>278</v>
      </c>
      <c r="I11" s="87">
        <v>263</v>
      </c>
      <c r="J11" s="87">
        <v>51</v>
      </c>
      <c r="K11" s="87">
        <v>25</v>
      </c>
      <c r="L11" s="87">
        <v>12</v>
      </c>
      <c r="M11" s="87">
        <v>8</v>
      </c>
      <c r="N11" s="87">
        <v>4</v>
      </c>
      <c r="O11" s="89">
        <v>1</v>
      </c>
      <c r="P11" s="104" t="s">
        <v>78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9.5" customHeight="1">
      <c r="A12" s="12"/>
      <c r="B12" s="77" t="s">
        <v>118</v>
      </c>
      <c r="C12" s="14"/>
      <c r="D12" s="524">
        <f t="shared" si="0"/>
        <v>25</v>
      </c>
      <c r="E12" s="525"/>
      <c r="F12" s="105">
        <v>1</v>
      </c>
      <c r="G12" s="87">
        <v>6</v>
      </c>
      <c r="H12" s="87">
        <v>10</v>
      </c>
      <c r="I12" s="86">
        <v>6</v>
      </c>
      <c r="J12" s="89">
        <v>1</v>
      </c>
      <c r="K12" s="89" t="s">
        <v>78</v>
      </c>
      <c r="L12" s="89">
        <v>1</v>
      </c>
      <c r="M12" s="206" t="s">
        <v>454</v>
      </c>
      <c r="N12" s="89" t="s">
        <v>78</v>
      </c>
      <c r="O12" s="89" t="s">
        <v>78</v>
      </c>
      <c r="P12" s="104" t="s">
        <v>78</v>
      </c>
      <c r="AA12" s="3"/>
    </row>
    <row r="13" spans="1:27" ht="19.5" customHeight="1">
      <c r="A13" s="12"/>
      <c r="B13" s="207" t="s">
        <v>119</v>
      </c>
      <c r="C13" s="14"/>
      <c r="D13" s="524">
        <f t="shared" ref="D13" si="1">SUM(F13:P13)</f>
        <v>626</v>
      </c>
      <c r="E13" s="525"/>
      <c r="F13" s="205">
        <v>11</v>
      </c>
      <c r="G13" s="204">
        <v>28</v>
      </c>
      <c r="H13" s="204">
        <v>199</v>
      </c>
      <c r="I13" s="204">
        <v>284</v>
      </c>
      <c r="J13" s="203">
        <v>59</v>
      </c>
      <c r="K13" s="204">
        <v>16</v>
      </c>
      <c r="L13" s="204">
        <v>18</v>
      </c>
      <c r="M13" s="204">
        <v>9</v>
      </c>
      <c r="N13" s="206">
        <v>2</v>
      </c>
      <c r="O13" s="206" t="s">
        <v>78</v>
      </c>
      <c r="P13" s="104" t="s">
        <v>78</v>
      </c>
      <c r="AA13" s="3"/>
    </row>
    <row r="14" spans="1:27" ht="19.5" customHeight="1">
      <c r="A14" s="12"/>
      <c r="B14" s="208" t="s">
        <v>117</v>
      </c>
      <c r="C14" s="216"/>
      <c r="D14" s="524">
        <f t="shared" ref="D14" si="2">SUM(F14:P14)</f>
        <v>119</v>
      </c>
      <c r="E14" s="525"/>
      <c r="F14" s="217">
        <v>4</v>
      </c>
      <c r="G14" s="218">
        <v>15</v>
      </c>
      <c r="H14" s="218">
        <v>53</v>
      </c>
      <c r="I14" s="218">
        <v>37</v>
      </c>
      <c r="J14" s="219">
        <v>4</v>
      </c>
      <c r="K14" s="220">
        <v>2</v>
      </c>
      <c r="L14" s="221">
        <v>2</v>
      </c>
      <c r="M14" s="221" t="s">
        <v>85</v>
      </c>
      <c r="N14" s="221">
        <v>1</v>
      </c>
      <c r="O14" s="221">
        <v>1</v>
      </c>
      <c r="P14" s="222" t="s">
        <v>85</v>
      </c>
    </row>
    <row r="15" spans="1:27" ht="15" customHeight="1">
      <c r="A15" s="103"/>
      <c r="B15" s="103"/>
      <c r="C15" s="103"/>
      <c r="D15" s="103"/>
      <c r="E15" s="103"/>
      <c r="F15" s="103"/>
      <c r="G15" s="103"/>
      <c r="H15" s="103"/>
      <c r="I15" s="103"/>
      <c r="J15" s="102"/>
      <c r="M15" s="9"/>
      <c r="N15" s="9"/>
      <c r="O15" s="9"/>
      <c r="P15" s="9" t="s">
        <v>450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5" customHeight="1">
      <c r="A16" s="79" t="s">
        <v>457</v>
      </c>
      <c r="B16" s="10"/>
      <c r="C16" s="10"/>
    </row>
    <row r="17" spans="1:27" ht="20.25" customHeight="1">
      <c r="A17" s="2" t="s">
        <v>455</v>
      </c>
      <c r="B17" s="232"/>
      <c r="K17" s="101"/>
      <c r="P17" s="3" t="s">
        <v>456</v>
      </c>
    </row>
    <row r="18" spans="1:27" ht="13.5" customHeight="1">
      <c r="A18" s="100"/>
      <c r="B18" s="520" t="s">
        <v>429</v>
      </c>
      <c r="C18" s="521"/>
      <c r="D18" s="521"/>
      <c r="E18" s="90"/>
      <c r="F18" s="509" t="s">
        <v>50</v>
      </c>
      <c r="G18" s="509" t="s">
        <v>163</v>
      </c>
      <c r="H18" s="509" t="s">
        <v>162</v>
      </c>
      <c r="I18" s="509" t="s">
        <v>161</v>
      </c>
      <c r="J18" s="509" t="s">
        <v>160</v>
      </c>
      <c r="K18" s="509" t="s">
        <v>159</v>
      </c>
      <c r="L18" s="509" t="s">
        <v>158</v>
      </c>
      <c r="M18" s="509" t="s">
        <v>157</v>
      </c>
      <c r="N18" s="509" t="s">
        <v>156</v>
      </c>
      <c r="O18" s="509" t="s">
        <v>155</v>
      </c>
      <c r="P18" s="517" t="s">
        <v>154</v>
      </c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</row>
    <row r="19" spans="1:27" ht="13.5" customHeight="1">
      <c r="A19" s="99"/>
      <c r="B19" s="522"/>
      <c r="C19" s="522"/>
      <c r="D19" s="522"/>
      <c r="E19" s="91"/>
      <c r="F19" s="510"/>
      <c r="G19" s="510"/>
      <c r="H19" s="510"/>
      <c r="I19" s="510"/>
      <c r="J19" s="510"/>
      <c r="K19" s="510"/>
      <c r="L19" s="510"/>
      <c r="M19" s="510"/>
      <c r="N19" s="510"/>
      <c r="O19" s="510"/>
      <c r="P19" s="518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</row>
    <row r="20" spans="1:27" ht="13.5" customHeight="1">
      <c r="A20" s="99"/>
      <c r="B20" s="522"/>
      <c r="C20" s="522"/>
      <c r="D20" s="522"/>
      <c r="E20" s="91"/>
      <c r="F20" s="510"/>
      <c r="G20" s="510"/>
      <c r="H20" s="510"/>
      <c r="I20" s="510"/>
      <c r="J20" s="510"/>
      <c r="K20" s="510"/>
      <c r="L20" s="510"/>
      <c r="M20" s="510"/>
      <c r="N20" s="510"/>
      <c r="O20" s="510"/>
      <c r="P20" s="518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</row>
    <row r="21" spans="1:27" ht="13.5" customHeight="1">
      <c r="A21" s="99"/>
      <c r="B21" s="523"/>
      <c r="C21" s="523"/>
      <c r="D21" s="523"/>
      <c r="E21" s="85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9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</row>
    <row r="22" spans="1:27" ht="20.100000000000001" customHeight="1">
      <c r="A22" s="12"/>
      <c r="B22" s="516" t="s">
        <v>112</v>
      </c>
      <c r="C22" s="516"/>
      <c r="D22" s="516"/>
      <c r="E22" s="98"/>
      <c r="F22" s="97">
        <v>116</v>
      </c>
      <c r="G22" s="96">
        <v>5</v>
      </c>
      <c r="H22" s="96">
        <v>28</v>
      </c>
      <c r="I22" s="96">
        <v>37</v>
      </c>
      <c r="J22" s="223">
        <v>18</v>
      </c>
      <c r="K22" s="223">
        <v>8</v>
      </c>
      <c r="L22" s="223">
        <v>2</v>
      </c>
      <c r="M22" s="223">
        <v>7</v>
      </c>
      <c r="N22" s="223" t="s">
        <v>78</v>
      </c>
      <c r="O22" s="223">
        <v>10</v>
      </c>
      <c r="P22" s="95" t="s">
        <v>78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0.100000000000001" customHeight="1">
      <c r="A23" s="12"/>
      <c r="B23" s="512" t="s">
        <v>113</v>
      </c>
      <c r="C23" s="513"/>
      <c r="D23" s="513"/>
      <c r="E23" s="94"/>
      <c r="F23" s="31">
        <v>56</v>
      </c>
      <c r="G23" s="38">
        <v>7</v>
      </c>
      <c r="H23" s="38">
        <v>14</v>
      </c>
      <c r="I23" s="38">
        <v>19</v>
      </c>
      <c r="J23" s="35">
        <v>4</v>
      </c>
      <c r="K23" s="242">
        <v>2</v>
      </c>
      <c r="L23" s="36">
        <v>2</v>
      </c>
      <c r="M23" s="223" t="s">
        <v>78</v>
      </c>
      <c r="N23" s="242">
        <v>7</v>
      </c>
      <c r="O23" s="237" t="s">
        <v>454</v>
      </c>
      <c r="P23" s="95" t="s">
        <v>78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0.100000000000001" customHeight="1">
      <c r="A24" s="12"/>
      <c r="B24" s="512" t="s">
        <v>114</v>
      </c>
      <c r="C24" s="513"/>
      <c r="D24" s="513"/>
      <c r="E24" s="94"/>
      <c r="F24" s="31">
        <v>629</v>
      </c>
      <c r="G24" s="35">
        <v>40</v>
      </c>
      <c r="H24" s="38">
        <v>206</v>
      </c>
      <c r="I24" s="31">
        <v>580</v>
      </c>
      <c r="J24" s="35">
        <v>320</v>
      </c>
      <c r="K24" s="35">
        <v>3284</v>
      </c>
      <c r="L24" s="35">
        <v>1232</v>
      </c>
      <c r="M24" s="242">
        <v>82</v>
      </c>
      <c r="N24" s="36">
        <v>829</v>
      </c>
      <c r="O24" s="36">
        <v>13</v>
      </c>
      <c r="P24" s="95" t="s">
        <v>78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0.100000000000001" customHeight="1">
      <c r="A25" s="12"/>
      <c r="B25" s="512" t="s">
        <v>115</v>
      </c>
      <c r="C25" s="513"/>
      <c r="D25" s="513"/>
      <c r="E25" s="94"/>
      <c r="F25" s="31">
        <v>128</v>
      </c>
      <c r="G25" s="38">
        <v>13</v>
      </c>
      <c r="H25" s="38">
        <v>35</v>
      </c>
      <c r="I25" s="38">
        <v>50</v>
      </c>
      <c r="J25" s="35">
        <v>17</v>
      </c>
      <c r="K25" s="35">
        <v>5</v>
      </c>
      <c r="L25" s="36">
        <v>4</v>
      </c>
      <c r="M25" s="242">
        <v>3</v>
      </c>
      <c r="N25" s="223" t="s">
        <v>78</v>
      </c>
      <c r="O25" s="223" t="s">
        <v>78</v>
      </c>
      <c r="P25" s="95" t="s">
        <v>78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20.100000000000001" customHeight="1">
      <c r="A26" s="12"/>
      <c r="B26" s="512" t="s">
        <v>116</v>
      </c>
      <c r="C26" s="513"/>
      <c r="D26" s="513"/>
      <c r="E26" s="94"/>
      <c r="F26" s="31">
        <v>494</v>
      </c>
      <c r="G26" s="38">
        <v>16</v>
      </c>
      <c r="H26" s="38">
        <v>104</v>
      </c>
      <c r="I26" s="31">
        <v>176</v>
      </c>
      <c r="J26" s="35">
        <v>60</v>
      </c>
      <c r="K26" s="36">
        <v>42</v>
      </c>
      <c r="L26" s="36">
        <v>28</v>
      </c>
      <c r="M26" s="36">
        <v>29</v>
      </c>
      <c r="N26" s="242">
        <v>29</v>
      </c>
      <c r="O26" s="242">
        <v>10</v>
      </c>
      <c r="P26" s="95" t="s">
        <v>403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0.100000000000001" customHeight="1">
      <c r="A27" s="12"/>
      <c r="B27" s="512" t="s">
        <v>118</v>
      </c>
      <c r="C27" s="513"/>
      <c r="D27" s="513"/>
      <c r="E27" s="94"/>
      <c r="F27" s="31">
        <v>12</v>
      </c>
      <c r="G27" s="35">
        <v>1</v>
      </c>
      <c r="H27" s="31">
        <v>3</v>
      </c>
      <c r="I27" s="38">
        <v>4</v>
      </c>
      <c r="J27" s="242">
        <v>1</v>
      </c>
      <c r="K27" s="223" t="s">
        <v>403</v>
      </c>
      <c r="L27" s="242">
        <v>2</v>
      </c>
      <c r="M27" s="242" t="s">
        <v>403</v>
      </c>
      <c r="N27" s="223" t="s">
        <v>403</v>
      </c>
      <c r="O27" s="223" t="s">
        <v>403</v>
      </c>
      <c r="P27" s="95" t="s">
        <v>403</v>
      </c>
      <c r="AA27" s="3"/>
    </row>
    <row r="28" spans="1:27" ht="20.100000000000001" customHeight="1">
      <c r="A28" s="212"/>
      <c r="B28" s="512" t="s">
        <v>119</v>
      </c>
      <c r="C28" s="513"/>
      <c r="D28" s="513"/>
      <c r="E28" s="209"/>
      <c r="F28" s="31">
        <v>457</v>
      </c>
      <c r="G28" s="35">
        <v>6</v>
      </c>
      <c r="H28" s="31">
        <v>74</v>
      </c>
      <c r="I28" s="31">
        <v>193</v>
      </c>
      <c r="J28" s="35">
        <v>68</v>
      </c>
      <c r="K28" s="35">
        <v>28</v>
      </c>
      <c r="L28" s="36">
        <v>42</v>
      </c>
      <c r="M28" s="242">
        <v>35</v>
      </c>
      <c r="N28" s="242">
        <v>11</v>
      </c>
      <c r="O28" s="223" t="s">
        <v>403</v>
      </c>
      <c r="P28" s="95" t="s">
        <v>403</v>
      </c>
      <c r="AA28" s="3"/>
    </row>
    <row r="29" spans="1:27" ht="20.100000000000001" customHeight="1">
      <c r="A29" s="13"/>
      <c r="B29" s="514" t="s">
        <v>117</v>
      </c>
      <c r="C29" s="515"/>
      <c r="D29" s="515"/>
      <c r="E29" s="213"/>
      <c r="F29" s="214">
        <v>74</v>
      </c>
      <c r="G29" s="215">
        <v>2</v>
      </c>
      <c r="H29" s="214">
        <v>19</v>
      </c>
      <c r="I29" s="214">
        <v>24</v>
      </c>
      <c r="J29" s="215">
        <v>5</v>
      </c>
      <c r="K29" s="215">
        <v>4</v>
      </c>
      <c r="L29" s="243">
        <v>4</v>
      </c>
      <c r="M29" s="243" t="s">
        <v>403</v>
      </c>
      <c r="N29" s="243">
        <v>6</v>
      </c>
      <c r="O29" s="243">
        <v>10</v>
      </c>
      <c r="P29" s="224" t="s">
        <v>403</v>
      </c>
    </row>
    <row r="30" spans="1:27" ht="15" customHeight="1">
      <c r="A30" s="93"/>
      <c r="B30" s="93"/>
      <c r="C30" s="93"/>
      <c r="D30" s="93"/>
      <c r="E30" s="93"/>
      <c r="F30" s="93"/>
      <c r="G30" s="93"/>
      <c r="H30" s="93"/>
      <c r="I30" s="93"/>
      <c r="M30" s="9"/>
      <c r="N30" s="9"/>
      <c r="O30" s="9"/>
      <c r="P30" s="9" t="s">
        <v>450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25.5" customHeight="1">
      <c r="C31" s="8"/>
      <c r="D31" s="8"/>
      <c r="E31" s="8"/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25.5" customHeight="1">
      <c r="C32" s="8"/>
      <c r="D32" s="72"/>
      <c r="E32" s="8"/>
      <c r="F32" s="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3:27" ht="25.5" customHeight="1">
      <c r="C33" s="8"/>
      <c r="D33" s="8"/>
      <c r="E33" s="8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3:27" ht="25.5" customHeight="1">
      <c r="C34" s="8"/>
      <c r="D34" s="8"/>
      <c r="E34" s="8"/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3:27" ht="25.5" customHeight="1">
      <c r="C35" s="8"/>
      <c r="D35" s="8"/>
      <c r="E35" s="8"/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3:27" ht="25.5" customHeight="1">
      <c r="C36" s="8"/>
      <c r="D36" s="8"/>
      <c r="E36" s="8"/>
      <c r="F36" s="8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3:27" ht="25.5" customHeight="1">
      <c r="C37" s="8"/>
      <c r="D37" s="8"/>
      <c r="E37" s="8"/>
      <c r="F37" s="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3:27" ht="25.5" customHeight="1">
      <c r="C38" s="8"/>
      <c r="D38" s="8"/>
      <c r="E38" s="8"/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3:27" ht="25.5" customHeight="1">
      <c r="AA39" s="3"/>
    </row>
  </sheetData>
  <mergeCells count="43">
    <mergeCell ref="A3:A6"/>
    <mergeCell ref="B3:B6"/>
    <mergeCell ref="C3:C6"/>
    <mergeCell ref="D3:E6"/>
    <mergeCell ref="G3:G6"/>
    <mergeCell ref="P3:P6"/>
    <mergeCell ref="D7:E7"/>
    <mergeCell ref="I3:I6"/>
    <mergeCell ref="J3:J6"/>
    <mergeCell ref="K3:K6"/>
    <mergeCell ref="L3:L6"/>
    <mergeCell ref="M3:M6"/>
    <mergeCell ref="N3:N6"/>
    <mergeCell ref="H3:H6"/>
    <mergeCell ref="F3:F6"/>
    <mergeCell ref="O3:O6"/>
    <mergeCell ref="P18:P21"/>
    <mergeCell ref="B18:D21"/>
    <mergeCell ref="D14:E14"/>
    <mergeCell ref="D8:E8"/>
    <mergeCell ref="D9:E9"/>
    <mergeCell ref="D10:E10"/>
    <mergeCell ref="D11:E11"/>
    <mergeCell ref="D12:E12"/>
    <mergeCell ref="G18:G21"/>
    <mergeCell ref="N18:N21"/>
    <mergeCell ref="O18:O21"/>
    <mergeCell ref="F18:F21"/>
    <mergeCell ref="H18:H21"/>
    <mergeCell ref="I18:I21"/>
    <mergeCell ref="J18:J21"/>
    <mergeCell ref="D13:E13"/>
    <mergeCell ref="K18:K21"/>
    <mergeCell ref="L18:L21"/>
    <mergeCell ref="M18:M21"/>
    <mergeCell ref="B27:D27"/>
    <mergeCell ref="B29:D29"/>
    <mergeCell ref="B22:D22"/>
    <mergeCell ref="B23:D23"/>
    <mergeCell ref="B24:D24"/>
    <mergeCell ref="B25:D25"/>
    <mergeCell ref="B26:D26"/>
    <mergeCell ref="B28:D28"/>
  </mergeCells>
  <phoneticPr fontId="2"/>
  <pageMargins left="0.59055118110236227" right="0.59055118110236227" top="0.59055118110236227" bottom="0.59055118110236227" header="0.31496062992125984" footer="0.31496062992125984"/>
  <pageSetup paperSize="9" scale="95" firstPageNumber="69" orientation="landscape" useFirstPageNumber="1" r:id="rId1"/>
  <headerFooter alignWithMargins="0">
    <oddHeader>&amp;R&amp;10産   業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  <vt:lpstr>'78'!Print_Area</vt:lpstr>
      <vt:lpstr>'79'!Print_Area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S00350</cp:lastModifiedBy>
  <cp:lastPrinted>2019-03-25T02:24:10Z</cp:lastPrinted>
  <dcterms:created xsi:type="dcterms:W3CDTF">1997-11-17T00:40:46Z</dcterms:created>
  <dcterms:modified xsi:type="dcterms:W3CDTF">2021-03-22T08:07:49Z</dcterms:modified>
</cp:coreProperties>
</file>