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higenet-fsv\UserDesktop$\S00350\デスクトップ\統計はえばるH30\"/>
    </mc:Choice>
  </mc:AlternateContent>
  <bookViews>
    <workbookView xWindow="3795" yWindow="495" windowWidth="6990" windowHeight="9315"/>
  </bookViews>
  <sheets>
    <sheet name="9" sheetId="9" r:id="rId1"/>
    <sheet name="10" sheetId="10" r:id="rId2"/>
    <sheet name="11" sheetId="1" r:id="rId3"/>
    <sheet name="12" sheetId="21" r:id="rId4"/>
    <sheet name="13" sheetId="22" r:id="rId5"/>
    <sheet name="14" sheetId="23" r:id="rId6"/>
    <sheet name="15" sheetId="24" r:id="rId7"/>
    <sheet name="16" sheetId="25" r:id="rId8"/>
    <sheet name="17" sheetId="26" r:id="rId9"/>
    <sheet name="18" sheetId="27" r:id="rId10"/>
    <sheet name="19" sheetId="28" r:id="rId11"/>
    <sheet name="20･21" sheetId="12" r:id="rId12"/>
    <sheet name="22" sheetId="13" r:id="rId13"/>
    <sheet name="23" sheetId="14" r:id="rId14"/>
    <sheet name="24" sheetId="15" r:id="rId15"/>
    <sheet name="25" sheetId="16" r:id="rId16"/>
    <sheet name="26" sheetId="17" r:id="rId17"/>
    <sheet name="27" sheetId="18" r:id="rId18"/>
    <sheet name="28" sheetId="29" r:id="rId19"/>
    <sheet name="29" sheetId="30" r:id="rId20"/>
  </sheets>
  <definedNames>
    <definedName name="_xlnm.Print_Area" localSheetId="1">'10'!$A$1:$I$57</definedName>
    <definedName name="_xlnm.Print_Area" localSheetId="2">'11'!$A$1:$I$39</definedName>
    <definedName name="_xlnm.Print_Area" localSheetId="3">'12'!$A$1:$H$37</definedName>
    <definedName name="_xlnm.Print_Area" localSheetId="4">'13'!$A$1:$H$39</definedName>
    <definedName name="_xlnm.Print_Area" localSheetId="5">'14'!$A$1:$H$39</definedName>
    <definedName name="_xlnm.Print_Area" localSheetId="9">'18'!$A$1:$L$56</definedName>
    <definedName name="_xlnm.Print_Area" localSheetId="10">'19'!$A$1:$P$47</definedName>
    <definedName name="_xlnm.Print_Area" localSheetId="12">'22'!$A$1:$K$46</definedName>
    <definedName name="_xlnm.Print_Area" localSheetId="13">'23'!$A$1:$K$18</definedName>
    <definedName name="_xlnm.Print_Area" localSheetId="14">'24'!$A$1:$L$38</definedName>
    <definedName name="_xlnm.Print_Area" localSheetId="15">'25'!$A$1:$Q$44</definedName>
    <definedName name="_xlnm.Print_Area" localSheetId="16">'26'!$A$1:$O$38</definedName>
    <definedName name="_xlnm.Print_Area" localSheetId="17">'27'!$A$1:$P$37</definedName>
    <definedName name="_xlnm.Print_Area" localSheetId="18">'28'!$A$1:$R$30</definedName>
    <definedName name="_xlnm.Print_Area" localSheetId="19">'29'!$A$1:$Q$32</definedName>
    <definedName name="_xlnm.Print_Area" localSheetId="0">'9'!$A$1:$J$49</definedName>
  </definedNames>
  <calcPr calcId="162913"/>
</workbook>
</file>

<file path=xl/calcChain.xml><?xml version="1.0" encoding="utf-8"?>
<calcChain xmlns="http://schemas.openxmlformats.org/spreadsheetml/2006/main">
  <c r="P31" i="30" l="1"/>
  <c r="O31" i="30"/>
  <c r="N31" i="30"/>
  <c r="M31" i="30"/>
  <c r="L31" i="30"/>
  <c r="K31" i="30"/>
  <c r="J31" i="30"/>
  <c r="I31" i="30"/>
  <c r="H31" i="30"/>
  <c r="G31" i="30"/>
  <c r="F31" i="30"/>
  <c r="E31" i="30"/>
  <c r="D31" i="30"/>
  <c r="I29" i="29"/>
  <c r="F29" i="29"/>
  <c r="I28" i="29"/>
  <c r="F28" i="29"/>
  <c r="R27" i="29"/>
  <c r="O27" i="29"/>
  <c r="I27" i="29"/>
  <c r="F27" i="29"/>
  <c r="Q26" i="29"/>
  <c r="Q29" i="29" s="1"/>
  <c r="P26" i="29"/>
  <c r="P29" i="29" s="1"/>
  <c r="R29" i="29" s="1"/>
  <c r="O26" i="29"/>
  <c r="N26" i="29"/>
  <c r="N29" i="29" s="1"/>
  <c r="M26" i="29"/>
  <c r="M29" i="29" s="1"/>
  <c r="O29" i="29" s="1"/>
  <c r="I26" i="29"/>
  <c r="F26" i="29"/>
  <c r="R25" i="29"/>
  <c r="O25" i="29"/>
  <c r="I25" i="29"/>
  <c r="F25" i="29"/>
  <c r="R24" i="29"/>
  <c r="O24" i="29"/>
  <c r="I24" i="29"/>
  <c r="F24" i="29"/>
  <c r="R23" i="29"/>
  <c r="O23" i="29"/>
  <c r="I23" i="29"/>
  <c r="F23" i="29"/>
  <c r="R22" i="29"/>
  <c r="O22" i="29"/>
  <c r="I22" i="29"/>
  <c r="F22" i="29"/>
  <c r="R21" i="29"/>
  <c r="O21" i="29"/>
  <c r="I21" i="29"/>
  <c r="F21" i="29"/>
  <c r="R20" i="29"/>
  <c r="O20" i="29"/>
  <c r="I20" i="29"/>
  <c r="F20" i="29"/>
  <c r="R19" i="29"/>
  <c r="O19" i="29"/>
  <c r="I19" i="29"/>
  <c r="F19" i="29"/>
  <c r="R18" i="29"/>
  <c r="O18" i="29"/>
  <c r="I18" i="29"/>
  <c r="F18" i="29"/>
  <c r="R17" i="29"/>
  <c r="O17" i="29"/>
  <c r="I17" i="29"/>
  <c r="F17" i="29"/>
  <c r="R16" i="29"/>
  <c r="O16" i="29"/>
  <c r="I16" i="29"/>
  <c r="F16" i="29"/>
  <c r="R15" i="29"/>
  <c r="O15" i="29"/>
  <c r="I15" i="29"/>
  <c r="F15" i="29"/>
  <c r="R14" i="29"/>
  <c r="O14" i="29"/>
  <c r="I14" i="29"/>
  <c r="F14" i="29"/>
  <c r="R13" i="29"/>
  <c r="O13" i="29"/>
  <c r="I13" i="29"/>
  <c r="F13" i="29"/>
  <c r="R12" i="29"/>
  <c r="O12" i="29"/>
  <c r="I12" i="29"/>
  <c r="F12" i="29"/>
  <c r="R11" i="29"/>
  <c r="O11" i="29"/>
  <c r="I11" i="29"/>
  <c r="F11" i="29"/>
  <c r="R10" i="29"/>
  <c r="O10" i="29"/>
  <c r="I10" i="29"/>
  <c r="F10" i="29"/>
  <c r="R9" i="29"/>
  <c r="O9" i="29"/>
  <c r="I9" i="29"/>
  <c r="F9" i="29"/>
  <c r="R8" i="29"/>
  <c r="O8" i="29"/>
  <c r="I8" i="29"/>
  <c r="F8" i="29"/>
  <c r="R7" i="29"/>
  <c r="O7" i="29"/>
  <c r="I7" i="29"/>
  <c r="F7" i="29"/>
  <c r="R6" i="29"/>
  <c r="O6" i="29"/>
  <c r="I6" i="29"/>
  <c r="F6" i="29"/>
  <c r="R5" i="29"/>
  <c r="O5" i="29"/>
  <c r="I5" i="29"/>
  <c r="F5" i="29"/>
  <c r="H21" i="17"/>
  <c r="L21" i="17" s="1"/>
  <c r="H20" i="17"/>
  <c r="H19" i="17"/>
  <c r="H18" i="17"/>
  <c r="H17" i="17"/>
  <c r="H16" i="17"/>
  <c r="H15" i="17"/>
  <c r="L15" i="17" s="1"/>
  <c r="H14" i="17"/>
  <c r="L14" i="17" s="1"/>
  <c r="H13" i="17"/>
  <c r="L13" i="17" s="1"/>
  <c r="L12" i="17"/>
  <c r="H12" i="17"/>
  <c r="H11" i="17"/>
  <c r="L11" i="17" s="1"/>
  <c r="H10" i="17"/>
  <c r="H9" i="17"/>
  <c r="L8" i="17"/>
  <c r="H8" i="17"/>
  <c r="L7" i="17"/>
  <c r="H7" i="17"/>
  <c r="H6" i="17"/>
  <c r="H5" i="17"/>
  <c r="H4" i="17"/>
  <c r="L4" i="17" s="1"/>
  <c r="L29" i="28"/>
  <c r="G29" i="28"/>
  <c r="N29" i="28" s="1"/>
  <c r="L28" i="28"/>
  <c r="G28" i="28"/>
  <c r="P28" i="28" s="1"/>
  <c r="P27" i="28"/>
  <c r="N27" i="28"/>
  <c r="L27" i="28"/>
  <c r="G27" i="28"/>
  <c r="L26" i="28"/>
  <c r="G26" i="28"/>
  <c r="P26" i="28" s="1"/>
  <c r="L25" i="28"/>
  <c r="G25" i="28"/>
  <c r="P25" i="28" s="1"/>
  <c r="L24" i="28"/>
  <c r="G24" i="28"/>
  <c r="P24" i="28" s="1"/>
  <c r="P23" i="28"/>
  <c r="N23" i="28"/>
  <c r="L23" i="28"/>
  <c r="G23" i="28"/>
  <c r="L22" i="28"/>
  <c r="G22" i="28"/>
  <c r="P22" i="28" s="1"/>
  <c r="P21" i="28"/>
  <c r="L21" i="28"/>
  <c r="G21" i="28"/>
  <c r="L20" i="28"/>
  <c r="G20" i="28"/>
  <c r="P20" i="28" s="1"/>
  <c r="P19" i="28"/>
  <c r="L19" i="28"/>
  <c r="G19" i="28"/>
  <c r="N19" i="28" s="1"/>
  <c r="G18" i="28"/>
  <c r="P18" i="28" s="1"/>
  <c r="L16" i="28"/>
  <c r="G16" i="28"/>
  <c r="P16" i="28" s="1"/>
  <c r="P15" i="28"/>
  <c r="L15" i="28"/>
  <c r="G15" i="28"/>
  <c r="L14" i="28"/>
  <c r="G14" i="28"/>
  <c r="N15" i="28" s="1"/>
  <c r="P13" i="28"/>
  <c r="L13" i="28"/>
  <c r="G13" i="28"/>
  <c r="L12" i="28"/>
  <c r="G12" i="28"/>
  <c r="N12" i="28" s="1"/>
  <c r="L11" i="28"/>
  <c r="G11" i="28"/>
  <c r="P11" i="28" s="1"/>
  <c r="L10" i="28"/>
  <c r="G10" i="28"/>
  <c r="N11" i="28" s="1"/>
  <c r="L9" i="28"/>
  <c r="G9" i="28"/>
  <c r="P9" i="28" s="1"/>
  <c r="L8" i="28"/>
  <c r="G8" i="28"/>
  <c r="P8" i="28" s="1"/>
  <c r="P7" i="28"/>
  <c r="L7" i="28"/>
  <c r="G7" i="28"/>
  <c r="N7" i="28" s="1"/>
  <c r="L6" i="28"/>
  <c r="G6" i="28"/>
  <c r="P6" i="28" s="1"/>
  <c r="P5" i="28"/>
  <c r="G5" i="28"/>
  <c r="N6" i="28" s="1"/>
  <c r="L55" i="27"/>
  <c r="J55" i="27"/>
  <c r="G55" i="27"/>
  <c r="J54" i="27"/>
  <c r="G54" i="27"/>
  <c r="K55" i="27" s="1"/>
  <c r="J53" i="27"/>
  <c r="G53" i="27"/>
  <c r="L53" i="27" s="1"/>
  <c r="J52" i="27"/>
  <c r="G52" i="27"/>
  <c r="L52" i="27" s="1"/>
  <c r="L51" i="27"/>
  <c r="K51" i="27"/>
  <c r="J51" i="27"/>
  <c r="G51" i="27"/>
  <c r="J50" i="27"/>
  <c r="G50" i="27"/>
  <c r="L50" i="27" s="1"/>
  <c r="J49" i="27"/>
  <c r="G49" i="27"/>
  <c r="L49" i="27" s="1"/>
  <c r="J48" i="27"/>
  <c r="G48" i="27"/>
  <c r="L48" i="27" s="1"/>
  <c r="L47" i="27"/>
  <c r="K47" i="27"/>
  <c r="J47" i="27"/>
  <c r="G47" i="27"/>
  <c r="J46" i="27"/>
  <c r="G46" i="27"/>
  <c r="L46" i="27" s="1"/>
  <c r="L45" i="27"/>
  <c r="J45" i="27"/>
  <c r="G45" i="27"/>
  <c r="K45" i="27" s="1"/>
  <c r="G44" i="27"/>
  <c r="L44" i="27" s="1"/>
  <c r="L42" i="27"/>
  <c r="K42" i="27"/>
  <c r="J42" i="27"/>
  <c r="G42" i="27"/>
  <c r="L41" i="27"/>
  <c r="J41" i="27"/>
  <c r="G41" i="27"/>
  <c r="J40" i="27"/>
  <c r="G40" i="27"/>
  <c r="K41" i="27" s="1"/>
  <c r="J39" i="27"/>
  <c r="G39" i="27"/>
  <c r="L39" i="27" s="1"/>
  <c r="J38" i="27"/>
  <c r="G38" i="27"/>
  <c r="J37" i="27"/>
  <c r="G37" i="27"/>
  <c r="L37" i="27" s="1"/>
  <c r="K36" i="27"/>
  <c r="J36" i="27"/>
  <c r="G36" i="27"/>
  <c r="L36" i="27" s="1"/>
  <c r="J35" i="27"/>
  <c r="G35" i="27"/>
  <c r="L35" i="27" s="1"/>
  <c r="J34" i="27"/>
  <c r="G34" i="27"/>
  <c r="K35" i="27" s="1"/>
  <c r="J33" i="27"/>
  <c r="G33" i="27"/>
  <c r="K33" i="27" s="1"/>
  <c r="J32" i="27"/>
  <c r="G32" i="27"/>
  <c r="L32" i="27" s="1"/>
  <c r="G31" i="27"/>
  <c r="L31" i="27" s="1"/>
  <c r="J29" i="27"/>
  <c r="G29" i="27"/>
  <c r="L29" i="27" s="1"/>
  <c r="J28" i="27"/>
  <c r="G28" i="27"/>
  <c r="K29" i="27" s="1"/>
  <c r="L27" i="27"/>
  <c r="K27" i="27"/>
  <c r="J27" i="27"/>
  <c r="G27" i="27"/>
  <c r="L26" i="27"/>
  <c r="J26" i="27"/>
  <c r="G26" i="27"/>
  <c r="J25" i="27"/>
  <c r="G25" i="27"/>
  <c r="K26" i="27" s="1"/>
  <c r="L24" i="27"/>
  <c r="J24" i="27"/>
  <c r="G24" i="27"/>
  <c r="J23" i="27"/>
  <c r="G23" i="27"/>
  <c r="K24" i="27" s="1"/>
  <c r="K22" i="27"/>
  <c r="J22" i="27"/>
  <c r="G22" i="27"/>
  <c r="L22" i="27" s="1"/>
  <c r="J21" i="27"/>
  <c r="G21" i="27"/>
  <c r="L21" i="27" s="1"/>
  <c r="J20" i="27"/>
  <c r="G20" i="27"/>
  <c r="K21" i="27" s="1"/>
  <c r="J19" i="27"/>
  <c r="G19" i="27"/>
  <c r="L19" i="27" s="1"/>
  <c r="L18" i="27"/>
  <c r="G18" i="27"/>
  <c r="J16" i="27"/>
  <c r="G16" i="27"/>
  <c r="L16" i="27" s="1"/>
  <c r="L15" i="27"/>
  <c r="J15" i="27"/>
  <c r="G15" i="27"/>
  <c r="K15" i="27" s="1"/>
  <c r="J14" i="27"/>
  <c r="G14" i="27"/>
  <c r="L14" i="27" s="1"/>
  <c r="L13" i="27"/>
  <c r="J13" i="27"/>
  <c r="G13" i="27"/>
  <c r="K13" i="27" s="1"/>
  <c r="L12" i="27"/>
  <c r="J12" i="27"/>
  <c r="G12" i="27"/>
  <c r="J11" i="27"/>
  <c r="G11" i="27"/>
  <c r="J10" i="27"/>
  <c r="G10" i="27"/>
  <c r="L10" i="27" s="1"/>
  <c r="J9" i="27"/>
  <c r="G9" i="27"/>
  <c r="L9" i="27" s="1"/>
  <c r="L8" i="27"/>
  <c r="K8" i="27"/>
  <c r="J8" i="27"/>
  <c r="G8" i="27"/>
  <c r="J7" i="27"/>
  <c r="G7" i="27"/>
  <c r="L7" i="27" s="1"/>
  <c r="J6" i="27"/>
  <c r="G6" i="27"/>
  <c r="L6" i="27" s="1"/>
  <c r="G5" i="27"/>
  <c r="L5" i="27" s="1"/>
  <c r="J56" i="26"/>
  <c r="G56" i="26"/>
  <c r="K56" i="26" s="1"/>
  <c r="J55" i="26"/>
  <c r="G55" i="26"/>
  <c r="L55" i="26" s="1"/>
  <c r="L54" i="26"/>
  <c r="J54" i="26"/>
  <c r="G54" i="26"/>
  <c r="K54" i="26" s="1"/>
  <c r="J53" i="26"/>
  <c r="G53" i="26"/>
  <c r="L53" i="26" s="1"/>
  <c r="L52" i="26"/>
  <c r="K52" i="26"/>
  <c r="J52" i="26"/>
  <c r="G52" i="26"/>
  <c r="L51" i="26"/>
  <c r="J51" i="26"/>
  <c r="G51" i="26"/>
  <c r="J50" i="26"/>
  <c r="G50" i="26"/>
  <c r="K51" i="26" s="1"/>
  <c r="L49" i="26"/>
  <c r="J49" i="26"/>
  <c r="G49" i="26"/>
  <c r="J48" i="26"/>
  <c r="G48" i="26"/>
  <c r="K49" i="26" s="1"/>
  <c r="L47" i="26"/>
  <c r="J47" i="26"/>
  <c r="G47" i="26"/>
  <c r="K47" i="26" s="1"/>
  <c r="L46" i="26"/>
  <c r="J46" i="26"/>
  <c r="G46" i="26"/>
  <c r="K46" i="26" s="1"/>
  <c r="G45" i="26"/>
  <c r="L45" i="26" s="1"/>
  <c r="J43" i="26"/>
  <c r="G43" i="26"/>
  <c r="L43" i="26" s="1"/>
  <c r="L42" i="26"/>
  <c r="K42" i="26"/>
  <c r="J42" i="26"/>
  <c r="G42" i="26"/>
  <c r="J41" i="26"/>
  <c r="G41" i="26"/>
  <c r="L41" i="26" s="1"/>
  <c r="J40" i="26"/>
  <c r="G40" i="26"/>
  <c r="L40" i="26" s="1"/>
  <c r="J39" i="26"/>
  <c r="G39" i="26"/>
  <c r="J38" i="26"/>
  <c r="G38" i="26"/>
  <c r="L38" i="26" s="1"/>
  <c r="L37" i="26"/>
  <c r="J37" i="26"/>
  <c r="G37" i="26"/>
  <c r="J36" i="26"/>
  <c r="G36" i="26"/>
  <c r="K37" i="26" s="1"/>
  <c r="J35" i="26"/>
  <c r="G35" i="26"/>
  <c r="L35" i="26" s="1"/>
  <c r="J34" i="26"/>
  <c r="G34" i="26"/>
  <c r="L34" i="26" s="1"/>
  <c r="L33" i="26"/>
  <c r="K33" i="26"/>
  <c r="J33" i="26"/>
  <c r="G33" i="26"/>
  <c r="G32" i="26"/>
  <c r="L32" i="26" s="1"/>
  <c r="J30" i="26"/>
  <c r="G30" i="26"/>
  <c r="L30" i="26" s="1"/>
  <c r="J29" i="26"/>
  <c r="G29" i="26"/>
  <c r="K30" i="26" s="1"/>
  <c r="J28" i="26"/>
  <c r="G28" i="26"/>
  <c r="L28" i="26" s="1"/>
  <c r="L27" i="26"/>
  <c r="K27" i="26"/>
  <c r="J27" i="26"/>
  <c r="G27" i="26"/>
  <c r="L26" i="26"/>
  <c r="K26" i="26"/>
  <c r="J26" i="26"/>
  <c r="G26" i="26"/>
  <c r="J25" i="26"/>
  <c r="G25" i="26"/>
  <c r="L25" i="26" s="1"/>
  <c r="L24" i="26"/>
  <c r="K24" i="26"/>
  <c r="J24" i="26"/>
  <c r="G24" i="26"/>
  <c r="L23" i="26"/>
  <c r="J23" i="26"/>
  <c r="G23" i="26"/>
  <c r="J22" i="26"/>
  <c r="G22" i="26"/>
  <c r="K23" i="26" s="1"/>
  <c r="J21" i="26"/>
  <c r="G21" i="26"/>
  <c r="K22" i="26" s="1"/>
  <c r="J20" i="26"/>
  <c r="G20" i="26"/>
  <c r="L20" i="26" s="1"/>
  <c r="G19" i="26"/>
  <c r="L19" i="26" s="1"/>
  <c r="K17" i="26"/>
  <c r="J17" i="26"/>
  <c r="G17" i="26"/>
  <c r="L17" i="26" s="1"/>
  <c r="J16" i="26"/>
  <c r="G16" i="26"/>
  <c r="L16" i="26" s="1"/>
  <c r="J15" i="26"/>
  <c r="G15" i="26"/>
  <c r="K16" i="26" s="1"/>
  <c r="J14" i="26"/>
  <c r="G14" i="26"/>
  <c r="L14" i="26" s="1"/>
  <c r="L13" i="26"/>
  <c r="J13" i="26"/>
  <c r="G13" i="26"/>
  <c r="J12" i="26"/>
  <c r="G12" i="26"/>
  <c r="K12" i="26" s="1"/>
  <c r="L11" i="26"/>
  <c r="J11" i="26"/>
  <c r="G11" i="26"/>
  <c r="K11" i="26" s="1"/>
  <c r="J10" i="26"/>
  <c r="G10" i="26"/>
  <c r="L10" i="26" s="1"/>
  <c r="L9" i="26"/>
  <c r="J9" i="26"/>
  <c r="G9" i="26"/>
  <c r="K9" i="26" s="1"/>
  <c r="J8" i="26"/>
  <c r="G8" i="26"/>
  <c r="L8" i="26" s="1"/>
  <c r="J7" i="26"/>
  <c r="G7" i="26"/>
  <c r="K7" i="26" s="1"/>
  <c r="L6" i="26"/>
  <c r="G6" i="26"/>
  <c r="K56" i="25"/>
  <c r="H56" i="25"/>
  <c r="M56" i="25" s="1"/>
  <c r="M55" i="25"/>
  <c r="K55" i="25"/>
  <c r="H55" i="25"/>
  <c r="L55" i="25" s="1"/>
  <c r="M54" i="25"/>
  <c r="K54" i="25"/>
  <c r="H54" i="25"/>
  <c r="L54" i="25" s="1"/>
  <c r="K53" i="25"/>
  <c r="H53" i="25"/>
  <c r="M53" i="25" s="1"/>
  <c r="K52" i="25"/>
  <c r="H52" i="25"/>
  <c r="L52" i="25" s="1"/>
  <c r="M51" i="25"/>
  <c r="L51" i="25"/>
  <c r="K51" i="25"/>
  <c r="H51" i="25"/>
  <c r="M50" i="25"/>
  <c r="L50" i="25"/>
  <c r="K50" i="25"/>
  <c r="H50" i="25"/>
  <c r="K49" i="25"/>
  <c r="H49" i="25"/>
  <c r="K48" i="25"/>
  <c r="H48" i="25"/>
  <c r="M48" i="25" s="1"/>
  <c r="M47" i="25"/>
  <c r="K47" i="25"/>
  <c r="H47" i="25"/>
  <c r="K46" i="25"/>
  <c r="H46" i="25"/>
  <c r="L47" i="25" s="1"/>
  <c r="H45" i="25"/>
  <c r="M45" i="25" s="1"/>
  <c r="M43" i="25"/>
  <c r="K43" i="25"/>
  <c r="H43" i="25"/>
  <c r="K42" i="25"/>
  <c r="H42" i="25"/>
  <c r="L43" i="25" s="1"/>
  <c r="L41" i="25"/>
  <c r="K41" i="25"/>
  <c r="H41" i="25"/>
  <c r="M41" i="25" s="1"/>
  <c r="K40" i="25"/>
  <c r="H40" i="25"/>
  <c r="M40" i="25" s="1"/>
  <c r="K39" i="25"/>
  <c r="H39" i="25"/>
  <c r="K38" i="25"/>
  <c r="H38" i="25"/>
  <c r="M38" i="25" s="1"/>
  <c r="M37" i="25"/>
  <c r="L37" i="25"/>
  <c r="K37" i="25"/>
  <c r="H37" i="25"/>
  <c r="K36" i="25"/>
  <c r="H36" i="25"/>
  <c r="M36" i="25" s="1"/>
  <c r="M35" i="25"/>
  <c r="K35" i="25"/>
  <c r="H35" i="25"/>
  <c r="L35" i="25" s="1"/>
  <c r="K34" i="25"/>
  <c r="H34" i="25"/>
  <c r="M34" i="25" s="1"/>
  <c r="M33" i="25"/>
  <c r="K33" i="25"/>
  <c r="H33" i="25"/>
  <c r="L33" i="25" s="1"/>
  <c r="H32" i="25"/>
  <c r="M32" i="25" s="1"/>
  <c r="K30" i="25"/>
  <c r="H30" i="25"/>
  <c r="M30" i="25" s="1"/>
  <c r="K29" i="25"/>
  <c r="H29" i="25"/>
  <c r="L30" i="25" s="1"/>
  <c r="M28" i="25"/>
  <c r="K28" i="25"/>
  <c r="H28" i="25"/>
  <c r="L28" i="25" s="1"/>
  <c r="M27" i="25"/>
  <c r="L27" i="25"/>
  <c r="K27" i="25"/>
  <c r="H27" i="25"/>
  <c r="M26" i="25"/>
  <c r="L26" i="25"/>
  <c r="K26" i="25"/>
  <c r="H26" i="25"/>
  <c r="M25" i="25"/>
  <c r="K25" i="25"/>
  <c r="H25" i="25"/>
  <c r="L25" i="25" s="1"/>
  <c r="K24" i="25"/>
  <c r="H24" i="25"/>
  <c r="L24" i="25" s="1"/>
  <c r="M23" i="25"/>
  <c r="L23" i="25"/>
  <c r="K23" i="25"/>
  <c r="H23" i="25"/>
  <c r="K22" i="25"/>
  <c r="H22" i="25"/>
  <c r="M22" i="25" s="1"/>
  <c r="M21" i="25"/>
  <c r="K21" i="25"/>
  <c r="H21" i="25"/>
  <c r="K20" i="25"/>
  <c r="H20" i="25"/>
  <c r="M20" i="25" s="1"/>
  <c r="M19" i="25"/>
  <c r="H19" i="25"/>
  <c r="M17" i="25"/>
  <c r="K17" i="25"/>
  <c r="H17" i="25"/>
  <c r="K16" i="25"/>
  <c r="H16" i="25"/>
  <c r="L17" i="25" s="1"/>
  <c r="K15" i="25"/>
  <c r="H15" i="25"/>
  <c r="L15" i="25" s="1"/>
  <c r="K14" i="25"/>
  <c r="H14" i="25"/>
  <c r="M14" i="25" s="1"/>
  <c r="M13" i="25"/>
  <c r="K13" i="25"/>
  <c r="H13" i="25"/>
  <c r="K12" i="25"/>
  <c r="H12" i="25"/>
  <c r="L12" i="25" s="1"/>
  <c r="M11" i="25"/>
  <c r="K11" i="25"/>
  <c r="H11" i="25"/>
  <c r="K10" i="25"/>
  <c r="H10" i="25"/>
  <c r="L11" i="25" s="1"/>
  <c r="K9" i="25"/>
  <c r="H9" i="25"/>
  <c r="M9" i="25" s="1"/>
  <c r="M8" i="25"/>
  <c r="L8" i="25"/>
  <c r="K8" i="25"/>
  <c r="H8" i="25"/>
  <c r="M7" i="25"/>
  <c r="L7" i="25"/>
  <c r="K7" i="25"/>
  <c r="H7" i="25"/>
  <c r="M6" i="25"/>
  <c r="H6" i="25"/>
  <c r="J55" i="24"/>
  <c r="G55" i="24"/>
  <c r="L55" i="24" s="1"/>
  <c r="L54" i="24"/>
  <c r="J54" i="24"/>
  <c r="G54" i="24"/>
  <c r="L53" i="24"/>
  <c r="J53" i="24"/>
  <c r="G53" i="24"/>
  <c r="J52" i="24"/>
  <c r="G52" i="24"/>
  <c r="K53" i="24" s="1"/>
  <c r="L51" i="24"/>
  <c r="J51" i="24"/>
  <c r="G51" i="24"/>
  <c r="J50" i="24"/>
  <c r="G50" i="24"/>
  <c r="K51" i="24" s="1"/>
  <c r="J49" i="24"/>
  <c r="G49" i="24"/>
  <c r="L49" i="24" s="1"/>
  <c r="L48" i="24"/>
  <c r="J48" i="24"/>
  <c r="G48" i="24"/>
  <c r="J47" i="24"/>
  <c r="G47" i="24"/>
  <c r="K48" i="24" s="1"/>
  <c r="J46" i="24"/>
  <c r="G46" i="24"/>
  <c r="L46" i="24" s="1"/>
  <c r="K45" i="24"/>
  <c r="J45" i="24"/>
  <c r="G45" i="24"/>
  <c r="L44" i="24"/>
  <c r="G44" i="24"/>
  <c r="L42" i="24"/>
  <c r="K42" i="24"/>
  <c r="J42" i="24"/>
  <c r="G42" i="24"/>
  <c r="J41" i="24"/>
  <c r="G41" i="24"/>
  <c r="L41" i="24" s="1"/>
  <c r="L40" i="24"/>
  <c r="K40" i="24"/>
  <c r="J40" i="24"/>
  <c r="G40" i="24"/>
  <c r="L39" i="24"/>
  <c r="J39" i="24"/>
  <c r="G39" i="24"/>
  <c r="J38" i="24"/>
  <c r="G38" i="24"/>
  <c r="J37" i="24"/>
  <c r="G37" i="24"/>
  <c r="L37" i="24" s="1"/>
  <c r="J36" i="24"/>
  <c r="G36" i="24"/>
  <c r="K36" i="24" s="1"/>
  <c r="L35" i="24"/>
  <c r="J35" i="24"/>
  <c r="G35" i="24"/>
  <c r="K35" i="24" s="1"/>
  <c r="L34" i="24"/>
  <c r="K34" i="24"/>
  <c r="J34" i="24"/>
  <c r="G34" i="24"/>
  <c r="L33" i="24"/>
  <c r="K33" i="24"/>
  <c r="J33" i="24"/>
  <c r="G33" i="24"/>
  <c r="L32" i="24"/>
  <c r="J32" i="24"/>
  <c r="G32" i="24"/>
  <c r="K32" i="24" s="1"/>
  <c r="G31" i="24"/>
  <c r="L31" i="24" s="1"/>
  <c r="J29" i="24"/>
  <c r="G29" i="24"/>
  <c r="L29" i="24" s="1"/>
  <c r="K28" i="24"/>
  <c r="J28" i="24"/>
  <c r="G28" i="24"/>
  <c r="L28" i="24" s="1"/>
  <c r="J27" i="24"/>
  <c r="G27" i="24"/>
  <c r="L27" i="24" s="1"/>
  <c r="K26" i="24"/>
  <c r="J26" i="24"/>
  <c r="G26" i="24"/>
  <c r="L26" i="24" s="1"/>
  <c r="J25" i="24"/>
  <c r="G25" i="24"/>
  <c r="L25" i="24" s="1"/>
  <c r="L24" i="24"/>
  <c r="K24" i="24"/>
  <c r="J24" i="24"/>
  <c r="G24" i="24"/>
  <c r="L23" i="24"/>
  <c r="J23" i="24"/>
  <c r="G23" i="24"/>
  <c r="J22" i="24"/>
  <c r="G22" i="24"/>
  <c r="K23" i="24" s="1"/>
  <c r="J21" i="24"/>
  <c r="G21" i="24"/>
  <c r="L21" i="24" s="1"/>
  <c r="J20" i="24"/>
  <c r="G20" i="24"/>
  <c r="L20" i="24" s="1"/>
  <c r="J19" i="24"/>
  <c r="G19" i="24"/>
  <c r="L19" i="24" s="1"/>
  <c r="G18" i="24"/>
  <c r="L18" i="24" s="1"/>
  <c r="L16" i="24"/>
  <c r="K16" i="24"/>
  <c r="J16" i="24"/>
  <c r="G16" i="24"/>
  <c r="L15" i="24"/>
  <c r="J15" i="24"/>
  <c r="G15" i="24"/>
  <c r="K15" i="24" s="1"/>
  <c r="J14" i="24"/>
  <c r="G14" i="24"/>
  <c r="K14" i="24" s="1"/>
  <c r="L13" i="24"/>
  <c r="K13" i="24"/>
  <c r="J13" i="24"/>
  <c r="G13" i="24"/>
  <c r="L12" i="24"/>
  <c r="J12" i="24"/>
  <c r="G12" i="24"/>
  <c r="J11" i="24"/>
  <c r="G11" i="24"/>
  <c r="J10" i="24"/>
  <c r="G10" i="24"/>
  <c r="L10" i="24" s="1"/>
  <c r="J9" i="24"/>
  <c r="G9" i="24"/>
  <c r="K9" i="24" s="1"/>
  <c r="L8" i="24"/>
  <c r="K8" i="24"/>
  <c r="J8" i="24"/>
  <c r="G8" i="24"/>
  <c r="L7" i="24"/>
  <c r="J7" i="24"/>
  <c r="G7" i="24"/>
  <c r="J6" i="24"/>
  <c r="G6" i="24"/>
  <c r="K7" i="24" s="1"/>
  <c r="G5" i="24"/>
  <c r="L5" i="24" s="1"/>
  <c r="H37" i="23"/>
  <c r="E37" i="23"/>
  <c r="B37" i="23"/>
  <c r="E36" i="23"/>
  <c r="B36" i="23"/>
  <c r="H36" i="23" s="1"/>
  <c r="H35" i="23"/>
  <c r="E35" i="23"/>
  <c r="B35" i="23"/>
  <c r="E34" i="23"/>
  <c r="H34" i="23" s="1"/>
  <c r="B34" i="23"/>
  <c r="H33" i="23"/>
  <c r="E33" i="23"/>
  <c r="B33" i="23"/>
  <c r="E32" i="23"/>
  <c r="B32" i="23"/>
  <c r="H32" i="23" s="1"/>
  <c r="E31" i="23"/>
  <c r="B31" i="23"/>
  <c r="H31" i="23" s="1"/>
  <c r="E30" i="23"/>
  <c r="H30" i="23" s="1"/>
  <c r="B30" i="23"/>
  <c r="H29" i="23"/>
  <c r="E29" i="23"/>
  <c r="B29" i="23"/>
  <c r="H28" i="23"/>
  <c r="E28" i="23"/>
  <c r="B28" i="23"/>
  <c r="E27" i="23"/>
  <c r="B27" i="23"/>
  <c r="E26" i="23"/>
  <c r="B26" i="23"/>
  <c r="E24" i="23"/>
  <c r="B24" i="23"/>
  <c r="H24" i="23" s="1"/>
  <c r="E23" i="23"/>
  <c r="B23" i="23"/>
  <c r="H23" i="23" s="1"/>
  <c r="H22" i="23"/>
  <c r="E22" i="23"/>
  <c r="B22" i="23"/>
  <c r="E21" i="23"/>
  <c r="B21" i="23"/>
  <c r="H21" i="23" s="1"/>
  <c r="E20" i="23"/>
  <c r="B20" i="23"/>
  <c r="H20" i="23" s="1"/>
  <c r="E19" i="23"/>
  <c r="B19" i="23"/>
  <c r="H19" i="23" s="1"/>
  <c r="E18" i="23"/>
  <c r="B18" i="23"/>
  <c r="H18" i="23" s="1"/>
  <c r="E17" i="23"/>
  <c r="B17" i="23"/>
  <c r="H17" i="23" s="1"/>
  <c r="E16" i="23"/>
  <c r="H16" i="23" s="1"/>
  <c r="B16" i="23"/>
  <c r="E15" i="23"/>
  <c r="B15" i="23"/>
  <c r="E14" i="23"/>
  <c r="B14" i="23"/>
  <c r="H14" i="23" s="1"/>
  <c r="E13" i="23"/>
  <c r="B13" i="23"/>
  <c r="H13" i="23" s="1"/>
  <c r="E12" i="23"/>
  <c r="B12" i="23"/>
  <c r="H12" i="23" s="1"/>
  <c r="E11" i="23"/>
  <c r="H11" i="23" s="1"/>
  <c r="B11" i="23"/>
  <c r="E10" i="23"/>
  <c r="H10" i="23" s="1"/>
  <c r="B10" i="23"/>
  <c r="E9" i="23"/>
  <c r="B9" i="23"/>
  <c r="H9" i="23" s="1"/>
  <c r="E8" i="23"/>
  <c r="B8" i="23"/>
  <c r="H8" i="23" s="1"/>
  <c r="H7" i="23"/>
  <c r="E7" i="23"/>
  <c r="B7" i="23"/>
  <c r="E6" i="23"/>
  <c r="H6" i="23" s="1"/>
  <c r="B6" i="23"/>
  <c r="E5" i="23"/>
  <c r="B5" i="23"/>
  <c r="H5" i="23" s="1"/>
  <c r="B5" i="22"/>
  <c r="E5" i="22"/>
  <c r="B6" i="22"/>
  <c r="E6" i="22"/>
  <c r="B7" i="22"/>
  <c r="H7" i="22" s="1"/>
  <c r="E7" i="22"/>
  <c r="B8" i="22"/>
  <c r="E8" i="22"/>
  <c r="B9" i="22"/>
  <c r="E9" i="22"/>
  <c r="B10" i="22"/>
  <c r="H10" i="22" s="1"/>
  <c r="E10" i="22"/>
  <c r="B11" i="22"/>
  <c r="E11" i="22"/>
  <c r="H12" i="22"/>
  <c r="H13" i="22"/>
  <c r="H14" i="22"/>
  <c r="H15" i="22"/>
  <c r="B16" i="22"/>
  <c r="E16" i="22"/>
  <c r="B17" i="22"/>
  <c r="E17" i="22"/>
  <c r="B18" i="22"/>
  <c r="E18" i="22"/>
  <c r="H18" i="22" s="1"/>
  <c r="B19" i="22"/>
  <c r="E19" i="22"/>
  <c r="B20" i="22"/>
  <c r="H20" i="22" s="1"/>
  <c r="E20" i="22"/>
  <c r="B21" i="22"/>
  <c r="H21" i="22" s="1"/>
  <c r="E21" i="22"/>
  <c r="B22" i="22"/>
  <c r="E22" i="22"/>
  <c r="B23" i="22"/>
  <c r="H23" i="22" s="1"/>
  <c r="E23" i="22"/>
  <c r="B24" i="22"/>
  <c r="H24" i="22" s="1"/>
  <c r="E24" i="22"/>
  <c r="B26" i="22"/>
  <c r="E26" i="22"/>
  <c r="B27" i="22"/>
  <c r="E27" i="22"/>
  <c r="B28" i="22"/>
  <c r="H28" i="22" s="1"/>
  <c r="E28" i="22"/>
  <c r="B29" i="22"/>
  <c r="E29" i="22"/>
  <c r="B30" i="22"/>
  <c r="H30" i="22" s="1"/>
  <c r="E30" i="22"/>
  <c r="B31" i="22"/>
  <c r="E31" i="22"/>
  <c r="B32" i="22"/>
  <c r="E32" i="22"/>
  <c r="B33" i="22"/>
  <c r="E33" i="22"/>
  <c r="B34" i="22"/>
  <c r="H34" i="22" s="1"/>
  <c r="E34" i="22"/>
  <c r="B35" i="22"/>
  <c r="E35" i="22"/>
  <c r="B36" i="22"/>
  <c r="E36" i="22"/>
  <c r="B37" i="22"/>
  <c r="H37" i="22" s="1"/>
  <c r="E37" i="22"/>
  <c r="H36" i="21"/>
  <c r="F36" i="21"/>
  <c r="G36" i="21" s="1"/>
  <c r="C36" i="21"/>
  <c r="H35" i="21"/>
  <c r="C35" i="21"/>
  <c r="F35" i="21" s="1"/>
  <c r="G35" i="21" s="1"/>
  <c r="C34" i="21"/>
  <c r="H34" i="21" s="1"/>
  <c r="H33" i="21"/>
  <c r="F33" i="21"/>
  <c r="G33" i="21" s="1"/>
  <c r="C33" i="21"/>
  <c r="C32" i="21"/>
  <c r="H32" i="21" s="1"/>
  <c r="H31" i="21"/>
  <c r="C31" i="21"/>
  <c r="C30" i="21"/>
  <c r="F31" i="21" s="1"/>
  <c r="G31" i="21" s="1"/>
  <c r="H29" i="21"/>
  <c r="C29" i="21"/>
  <c r="F29" i="21" s="1"/>
  <c r="G29" i="21" s="1"/>
  <c r="H28" i="21"/>
  <c r="G28" i="21"/>
  <c r="F28" i="21"/>
  <c r="C28" i="21"/>
  <c r="H27" i="21"/>
  <c r="F27" i="21"/>
  <c r="G27" i="21" s="1"/>
  <c r="H26" i="21"/>
  <c r="F26" i="21"/>
  <c r="G26" i="21" s="1"/>
  <c r="H25" i="21"/>
  <c r="G25" i="21"/>
  <c r="F25" i="21"/>
  <c r="H24" i="21"/>
  <c r="F24" i="21"/>
  <c r="G24" i="21" s="1"/>
  <c r="H23" i="21"/>
  <c r="F23" i="21"/>
  <c r="G23" i="21" s="1"/>
  <c r="H22" i="21"/>
  <c r="G22" i="21"/>
  <c r="F22" i="21"/>
  <c r="H21" i="21"/>
  <c r="F21" i="21"/>
  <c r="G21" i="21" s="1"/>
  <c r="H20" i="21"/>
  <c r="F20" i="21"/>
  <c r="G20" i="21" s="1"/>
  <c r="H19" i="21"/>
  <c r="F19" i="21"/>
  <c r="G19" i="21" s="1"/>
  <c r="H18" i="21"/>
  <c r="G18" i="21"/>
  <c r="F18" i="21"/>
  <c r="H17" i="21"/>
  <c r="F17" i="21"/>
  <c r="G17" i="21" s="1"/>
  <c r="H16" i="21"/>
  <c r="G16" i="21"/>
  <c r="F16" i="21"/>
  <c r="H15" i="21"/>
  <c r="F14" i="21"/>
  <c r="G14" i="21" s="1"/>
  <c r="C14" i="21"/>
  <c r="F15" i="21" s="1"/>
  <c r="G15" i="21" s="1"/>
  <c r="H13" i="21"/>
  <c r="C13" i="21"/>
  <c r="C12" i="21"/>
  <c r="F13" i="21" s="1"/>
  <c r="G13" i="21" s="1"/>
  <c r="C11" i="21"/>
  <c r="H11" i="21" s="1"/>
  <c r="H10" i="21"/>
  <c r="C10" i="21"/>
  <c r="C9" i="21"/>
  <c r="H9" i="21" s="1"/>
  <c r="H8" i="21"/>
  <c r="C8" i="21"/>
  <c r="F8" i="21" s="1"/>
  <c r="G8" i="21" s="1"/>
  <c r="H7" i="21"/>
  <c r="F7" i="21"/>
  <c r="G7" i="21" s="1"/>
  <c r="C7" i="21"/>
  <c r="C6" i="21"/>
  <c r="H6" i="21" s="1"/>
  <c r="K20" i="18"/>
  <c r="K19" i="18"/>
  <c r="K18" i="18"/>
  <c r="K17" i="18"/>
  <c r="E16" i="18"/>
  <c r="K16" i="18" s="1"/>
  <c r="E15" i="18"/>
  <c r="K15" i="18" s="1"/>
  <c r="K14" i="18"/>
  <c r="E14" i="18"/>
  <c r="K13" i="18"/>
  <c r="E13" i="18"/>
  <c r="E12" i="18"/>
  <c r="K12" i="18" s="1"/>
  <c r="K11" i="18"/>
  <c r="E11" i="18"/>
  <c r="E10" i="18"/>
  <c r="K10" i="18" s="1"/>
  <c r="E9" i="18"/>
  <c r="K9" i="18" s="1"/>
  <c r="E8" i="18"/>
  <c r="K8" i="18" s="1"/>
  <c r="K7" i="18"/>
  <c r="E7" i="18"/>
  <c r="E5" i="18"/>
  <c r="K5" i="18" s="1"/>
  <c r="J36" i="17"/>
  <c r="J35" i="17"/>
  <c r="J34" i="17"/>
  <c r="J33" i="17"/>
  <c r="J32" i="17"/>
  <c r="J31" i="17"/>
  <c r="J30" i="17"/>
  <c r="Q33" i="16"/>
  <c r="Q22" i="16"/>
  <c r="Q19" i="16"/>
  <c r="Q12" i="16" s="1"/>
  <c r="Q7" i="16"/>
  <c r="P22" i="16"/>
  <c r="P33" i="16"/>
  <c r="P19" i="16"/>
  <c r="P12" i="16" s="1"/>
  <c r="P7" i="16"/>
  <c r="O12" i="16"/>
  <c r="O33" i="16"/>
  <c r="O22" i="16"/>
  <c r="O19" i="16"/>
  <c r="O7" i="16"/>
  <c r="N33" i="16"/>
  <c r="N22" i="16"/>
  <c r="N19" i="16"/>
  <c r="N7" i="16"/>
  <c r="M7" i="16"/>
  <c r="M33" i="16"/>
  <c r="M22" i="16"/>
  <c r="M12" i="16" s="1"/>
  <c r="M19" i="16"/>
  <c r="L33" i="16"/>
  <c r="L22" i="16"/>
  <c r="L19" i="16"/>
  <c r="L12" i="16" s="1"/>
  <c r="L7" i="16"/>
  <c r="K7" i="16"/>
  <c r="K33" i="16"/>
  <c r="K22" i="16"/>
  <c r="K19" i="16"/>
  <c r="K16" i="16"/>
  <c r="K13" i="16"/>
  <c r="K12" i="16" s="1"/>
  <c r="J33" i="16"/>
  <c r="J22" i="16"/>
  <c r="J19" i="16"/>
  <c r="J16" i="16"/>
  <c r="J13" i="16"/>
  <c r="J12" i="16" s="1"/>
  <c r="J7" i="16"/>
  <c r="B26" i="15"/>
  <c r="B27" i="15"/>
  <c r="B28" i="15"/>
  <c r="B29" i="15"/>
  <c r="B30" i="15"/>
  <c r="B31" i="15"/>
  <c r="B32" i="15"/>
  <c r="B33" i="15"/>
  <c r="B34" i="15"/>
  <c r="B35" i="15"/>
  <c r="B36" i="15"/>
  <c r="B37" i="15"/>
  <c r="B25" i="15"/>
  <c r="B24" i="15"/>
  <c r="B23" i="15"/>
  <c r="C22" i="15"/>
  <c r="C13" i="15"/>
  <c r="K10" i="15"/>
  <c r="I10" i="15"/>
  <c r="G10" i="15"/>
  <c r="E10" i="15"/>
  <c r="C10" i="15"/>
  <c r="K7" i="15"/>
  <c r="I7" i="15"/>
  <c r="G7" i="15"/>
  <c r="E7" i="15"/>
  <c r="C7" i="15"/>
  <c r="K4" i="15"/>
  <c r="I4" i="15"/>
  <c r="G4" i="15"/>
  <c r="E4" i="15"/>
  <c r="C4" i="15"/>
  <c r="J15" i="14"/>
  <c r="K15" i="14" s="1"/>
  <c r="M43" i="1"/>
  <c r="N43" i="1"/>
  <c r="O33" i="1"/>
  <c r="L43" i="1" s="1"/>
  <c r="H32" i="13"/>
  <c r="F33" i="13"/>
  <c r="F31" i="13"/>
  <c r="F32" i="13"/>
  <c r="C28" i="13"/>
  <c r="C29" i="13"/>
  <c r="C32" i="13"/>
  <c r="I22" i="13"/>
  <c r="F22" i="13"/>
  <c r="C22" i="13"/>
  <c r="H33" i="13" s="1"/>
  <c r="I17" i="13"/>
  <c r="H28" i="13" s="1"/>
  <c r="I18" i="13"/>
  <c r="H29" i="13" s="1"/>
  <c r="I19" i="13"/>
  <c r="J30" i="13" s="1"/>
  <c r="I20" i="13"/>
  <c r="J31" i="13" s="1"/>
  <c r="F17" i="13"/>
  <c r="F18" i="13"/>
  <c r="F19" i="13"/>
  <c r="C30" i="13" s="1"/>
  <c r="F20" i="13"/>
  <c r="H31" i="13" s="1"/>
  <c r="C17" i="13"/>
  <c r="C18" i="13"/>
  <c r="C19" i="13"/>
  <c r="C20" i="13"/>
  <c r="I21" i="13"/>
  <c r="F21" i="13"/>
  <c r="C21" i="13"/>
  <c r="J32" i="13" s="1"/>
  <c r="G8" i="13"/>
  <c r="G9" i="13"/>
  <c r="G10" i="13"/>
  <c r="E10" i="13"/>
  <c r="E9" i="13"/>
  <c r="E8" i="13"/>
  <c r="E7" i="13"/>
  <c r="G7" i="13" s="1"/>
  <c r="E6" i="13"/>
  <c r="G6" i="13" s="1"/>
  <c r="Y9" i="12"/>
  <c r="X9" i="12"/>
  <c r="W7" i="12"/>
  <c r="W6" i="12"/>
  <c r="W5" i="12"/>
  <c r="S7" i="12"/>
  <c r="S6" i="12"/>
  <c r="S5" i="12"/>
  <c r="W19" i="12"/>
  <c r="W18" i="12"/>
  <c r="W17" i="12"/>
  <c r="W16" i="12"/>
  <c r="W15" i="12"/>
  <c r="W14" i="12"/>
  <c r="W13" i="12"/>
  <c r="W12" i="12"/>
  <c r="W11" i="12"/>
  <c r="W10" i="12"/>
  <c r="W9" i="12"/>
  <c r="S19" i="12"/>
  <c r="S18" i="12"/>
  <c r="S17" i="12"/>
  <c r="S16" i="12"/>
  <c r="S15" i="12"/>
  <c r="S14" i="12"/>
  <c r="S13" i="12"/>
  <c r="S12" i="12"/>
  <c r="S11" i="12"/>
  <c r="S10" i="12"/>
  <c r="O9" i="12"/>
  <c r="Y21" i="12"/>
  <c r="X21" i="12"/>
  <c r="W32" i="12"/>
  <c r="S32" i="12"/>
  <c r="W29" i="12"/>
  <c r="W28" i="12"/>
  <c r="W27" i="12"/>
  <c r="W26" i="12"/>
  <c r="W25" i="12"/>
  <c r="W24" i="12"/>
  <c r="W23" i="12"/>
  <c r="W22" i="12"/>
  <c r="S29" i="12"/>
  <c r="S28" i="12"/>
  <c r="S27" i="12"/>
  <c r="S26" i="12"/>
  <c r="S25" i="12"/>
  <c r="S24" i="12"/>
  <c r="S23" i="12"/>
  <c r="S22" i="12"/>
  <c r="Y31" i="12"/>
  <c r="X31" i="12"/>
  <c r="U31" i="12"/>
  <c r="U33" i="12" s="1"/>
  <c r="T31" i="12"/>
  <c r="S31" i="12" s="1"/>
  <c r="U21" i="12"/>
  <c r="T21" i="12"/>
  <c r="S21" i="12" s="1"/>
  <c r="U9" i="12"/>
  <c r="T9" i="12"/>
  <c r="S9" i="12" s="1"/>
  <c r="O32" i="12"/>
  <c r="Q31" i="12"/>
  <c r="Q33" i="12" s="1"/>
  <c r="P31" i="12"/>
  <c r="O31" i="12" s="1"/>
  <c r="O29" i="12"/>
  <c r="O28" i="12"/>
  <c r="O27" i="12"/>
  <c r="O26" i="12"/>
  <c r="O25" i="12"/>
  <c r="O24" i="12"/>
  <c r="O23" i="12"/>
  <c r="O22" i="12"/>
  <c r="Q21" i="12"/>
  <c r="P21" i="12"/>
  <c r="O19" i="12"/>
  <c r="O18" i="12"/>
  <c r="O17" i="12"/>
  <c r="O16" i="12"/>
  <c r="O15" i="12"/>
  <c r="O14" i="12"/>
  <c r="O13" i="12"/>
  <c r="O12" i="12"/>
  <c r="O11" i="12"/>
  <c r="O10" i="12"/>
  <c r="Q9" i="12"/>
  <c r="P9" i="12"/>
  <c r="O7" i="12"/>
  <c r="O6" i="12"/>
  <c r="O5" i="12"/>
  <c r="K32" i="12"/>
  <c r="M31" i="12"/>
  <c r="L31" i="12"/>
  <c r="K29" i="12"/>
  <c r="K28" i="12"/>
  <c r="K27" i="12"/>
  <c r="K26" i="12"/>
  <c r="K25" i="12"/>
  <c r="K24" i="12"/>
  <c r="K23" i="12"/>
  <c r="K22" i="12"/>
  <c r="M21" i="12"/>
  <c r="L21" i="12"/>
  <c r="K19" i="12"/>
  <c r="K18" i="12"/>
  <c r="K17" i="12"/>
  <c r="K16" i="12"/>
  <c r="K15" i="12"/>
  <c r="K14" i="12"/>
  <c r="K13" i="12"/>
  <c r="K12" i="12"/>
  <c r="K11" i="12"/>
  <c r="K10" i="12"/>
  <c r="M9" i="12"/>
  <c r="M33" i="12" s="1"/>
  <c r="L9" i="12"/>
  <c r="K7" i="12"/>
  <c r="K6" i="12"/>
  <c r="K5" i="12"/>
  <c r="D33" i="12"/>
  <c r="G32" i="12"/>
  <c r="I31" i="12"/>
  <c r="H31" i="12"/>
  <c r="G29" i="12"/>
  <c r="G28" i="12"/>
  <c r="G27" i="12"/>
  <c r="G26" i="12"/>
  <c r="G25" i="12"/>
  <c r="G24" i="12"/>
  <c r="G23" i="12"/>
  <c r="G22" i="12"/>
  <c r="G31" i="12" s="1"/>
  <c r="I21" i="12"/>
  <c r="H21" i="12"/>
  <c r="G19" i="12"/>
  <c r="G18" i="12"/>
  <c r="G17" i="12"/>
  <c r="G16" i="12"/>
  <c r="G15" i="12"/>
  <c r="G14" i="12"/>
  <c r="G13" i="12"/>
  <c r="G12" i="12"/>
  <c r="G11" i="12"/>
  <c r="G10" i="12"/>
  <c r="I9" i="12"/>
  <c r="H9" i="12"/>
  <c r="G9" i="12"/>
  <c r="G7" i="12"/>
  <c r="G6" i="12"/>
  <c r="G5" i="12"/>
  <c r="E33" i="12"/>
  <c r="C32" i="12"/>
  <c r="E31" i="12"/>
  <c r="D31" i="12"/>
  <c r="C29" i="12"/>
  <c r="C28" i="12"/>
  <c r="C27" i="12"/>
  <c r="C26" i="12"/>
  <c r="C25" i="12"/>
  <c r="C24" i="12"/>
  <c r="C23" i="12"/>
  <c r="C22" i="12"/>
  <c r="C31" i="12" s="1"/>
  <c r="E21" i="12"/>
  <c r="D21" i="12"/>
  <c r="C19" i="12"/>
  <c r="C18" i="12"/>
  <c r="C17" i="12"/>
  <c r="C16" i="12"/>
  <c r="C15" i="12"/>
  <c r="C14" i="12"/>
  <c r="C13" i="12"/>
  <c r="C12" i="12"/>
  <c r="C11" i="12"/>
  <c r="C10" i="12"/>
  <c r="E9" i="12"/>
  <c r="D9" i="12"/>
  <c r="C9" i="12"/>
  <c r="C7" i="12"/>
  <c r="C6" i="12"/>
  <c r="C5" i="12"/>
  <c r="C15" i="14"/>
  <c r="C14" i="14"/>
  <c r="J14" i="14" s="1"/>
  <c r="K14" i="14" s="1"/>
  <c r="C13" i="14"/>
  <c r="J13" i="14" s="1"/>
  <c r="K13" i="14" s="1"/>
  <c r="C12" i="14"/>
  <c r="J12" i="14" s="1"/>
  <c r="K12" i="14" s="1"/>
  <c r="C11" i="14"/>
  <c r="J11" i="14" s="1"/>
  <c r="K11" i="14" s="1"/>
  <c r="C6" i="14"/>
  <c r="J6" i="14" s="1"/>
  <c r="K6" i="14" s="1"/>
  <c r="C7" i="14"/>
  <c r="J7" i="14" s="1"/>
  <c r="K7" i="14" s="1"/>
  <c r="C8" i="14"/>
  <c r="J8" i="14" s="1"/>
  <c r="K8" i="14" s="1"/>
  <c r="C9" i="14"/>
  <c r="J9" i="14" s="1"/>
  <c r="K9" i="14" s="1"/>
  <c r="C10" i="14"/>
  <c r="J10" i="14" s="1"/>
  <c r="K10" i="14" s="1"/>
  <c r="D22" i="17"/>
  <c r="F22" i="17"/>
  <c r="J22" i="17"/>
  <c r="E13" i="15"/>
  <c r="G13" i="15"/>
  <c r="I13" i="15"/>
  <c r="K13" i="15"/>
  <c r="D22" i="15"/>
  <c r="E22" i="15"/>
  <c r="G22" i="15"/>
  <c r="H22" i="15"/>
  <c r="I22" i="15"/>
  <c r="J22" i="15"/>
  <c r="K22" i="15"/>
  <c r="L22" i="15"/>
  <c r="J6" i="16" l="1"/>
  <c r="J5" i="16" s="1"/>
  <c r="M52" i="25"/>
  <c r="K14" i="26"/>
  <c r="N9" i="28"/>
  <c r="K28" i="26"/>
  <c r="L38" i="25"/>
  <c r="C31" i="13"/>
  <c r="K47" i="24"/>
  <c r="L10" i="25"/>
  <c r="L39" i="25"/>
  <c r="L53" i="25"/>
  <c r="L15" i="26"/>
  <c r="K29" i="26"/>
  <c r="K20" i="27"/>
  <c r="L34" i="27"/>
  <c r="P10" i="28"/>
  <c r="L33" i="27"/>
  <c r="F34" i="21"/>
  <c r="G34" i="21" s="1"/>
  <c r="B22" i="13"/>
  <c r="K43" i="26"/>
  <c r="K34" i="27"/>
  <c r="H16" i="22"/>
  <c r="L47" i="24"/>
  <c r="M10" i="25"/>
  <c r="L29" i="26"/>
  <c r="K6" i="27"/>
  <c r="L20" i="27"/>
  <c r="K49" i="27"/>
  <c r="N25" i="28"/>
  <c r="L16" i="17"/>
  <c r="K19" i="27"/>
  <c r="N24" i="28"/>
  <c r="H17" i="22"/>
  <c r="L14" i="24"/>
  <c r="M24" i="25"/>
  <c r="K15" i="26"/>
  <c r="N10" i="28"/>
  <c r="H15" i="23"/>
  <c r="L9" i="25"/>
  <c r="L56" i="26"/>
  <c r="K21" i="12"/>
  <c r="C33" i="13"/>
  <c r="L17" i="17"/>
  <c r="K7" i="27"/>
  <c r="K50" i="27"/>
  <c r="N26" i="28"/>
  <c r="F30" i="13"/>
  <c r="H11" i="22"/>
  <c r="K49" i="24"/>
  <c r="L18" i="17"/>
  <c r="F29" i="13"/>
  <c r="L19" i="17"/>
  <c r="K23" i="27"/>
  <c r="K37" i="27"/>
  <c r="H22" i="17"/>
  <c r="N7" i="17" s="1"/>
  <c r="G21" i="12"/>
  <c r="J21" i="12" s="1"/>
  <c r="L50" i="24"/>
  <c r="M42" i="25"/>
  <c r="L56" i="25"/>
  <c r="K48" i="26"/>
  <c r="L23" i="27"/>
  <c r="N14" i="28"/>
  <c r="H35" i="22"/>
  <c r="H8" i="22"/>
  <c r="L14" i="25"/>
  <c r="K20" i="26"/>
  <c r="K34" i="26"/>
  <c r="L48" i="26"/>
  <c r="K9" i="27"/>
  <c r="K38" i="27"/>
  <c r="K52" i="27"/>
  <c r="P14" i="28"/>
  <c r="N28" i="28"/>
  <c r="L20" i="17"/>
  <c r="K31" i="12"/>
  <c r="H30" i="13"/>
  <c r="K20" i="24"/>
  <c r="F9" i="21"/>
  <c r="G9" i="21" s="1"/>
  <c r="L42" i="25"/>
  <c r="L33" i="12"/>
  <c r="K33" i="12" s="1"/>
  <c r="N15" i="12" s="1"/>
  <c r="H6" i="22"/>
  <c r="K35" i="26"/>
  <c r="K25" i="27"/>
  <c r="F12" i="21"/>
  <c r="G12" i="21" s="1"/>
  <c r="K6" i="24"/>
  <c r="K22" i="24"/>
  <c r="L52" i="24"/>
  <c r="L50" i="26"/>
  <c r="L25" i="27"/>
  <c r="K40" i="27"/>
  <c r="N16" i="28"/>
  <c r="R26" i="29"/>
  <c r="F11" i="21"/>
  <c r="G11" i="21" s="1"/>
  <c r="H33" i="22"/>
  <c r="K10" i="27"/>
  <c r="L29" i="25"/>
  <c r="K52" i="24"/>
  <c r="L7" i="26"/>
  <c r="K11" i="27"/>
  <c r="J29" i="13"/>
  <c r="H31" i="22"/>
  <c r="L6" i="24"/>
  <c r="L22" i="24"/>
  <c r="K39" i="24"/>
  <c r="K54" i="24"/>
  <c r="L16" i="25"/>
  <c r="L46" i="25"/>
  <c r="L22" i="26"/>
  <c r="K36" i="26"/>
  <c r="L40" i="27"/>
  <c r="K54" i="27"/>
  <c r="F28" i="13"/>
  <c r="K50" i="24"/>
  <c r="K21" i="26"/>
  <c r="K53" i="27"/>
  <c r="H5" i="22"/>
  <c r="K50" i="26"/>
  <c r="J28" i="13"/>
  <c r="H12" i="21"/>
  <c r="M16" i="25"/>
  <c r="M46" i="25"/>
  <c r="K8" i="26"/>
  <c r="L36" i="26"/>
  <c r="L54" i="27"/>
  <c r="L5" i="17"/>
  <c r="J33" i="13"/>
  <c r="N21" i="17"/>
  <c r="M15" i="25"/>
  <c r="H32" i="22"/>
  <c r="M29" i="25"/>
  <c r="P29" i="28"/>
  <c r="L21" i="26"/>
  <c r="H29" i="22"/>
  <c r="L6" i="17"/>
  <c r="H9" i="22"/>
  <c r="T33" i="12"/>
  <c r="S33" i="12" s="1"/>
  <c r="V32" i="12" s="1"/>
  <c r="H19" i="22"/>
  <c r="L48" i="25"/>
  <c r="K38" i="26"/>
  <c r="K55" i="24"/>
  <c r="L34" i="25"/>
  <c r="K10" i="26"/>
  <c r="K14" i="27"/>
  <c r="N20" i="28"/>
  <c r="K53" i="26"/>
  <c r="K28" i="27"/>
  <c r="C21" i="12"/>
  <c r="F21" i="12" s="1"/>
  <c r="F30" i="21"/>
  <c r="G30" i="21" s="1"/>
  <c r="H14" i="21"/>
  <c r="H30" i="21"/>
  <c r="H26" i="22"/>
  <c r="H26" i="23"/>
  <c r="L20" i="25"/>
  <c r="L49" i="25"/>
  <c r="K39" i="26"/>
  <c r="H27" i="23"/>
  <c r="K25" i="24"/>
  <c r="K41" i="24"/>
  <c r="K25" i="26"/>
  <c r="L28" i="27"/>
  <c r="N22" i="28"/>
  <c r="X33" i="12"/>
  <c r="W33" i="12" s="1"/>
  <c r="Z7" i="12" s="1"/>
  <c r="H33" i="12"/>
  <c r="L22" i="25"/>
  <c r="M49" i="25"/>
  <c r="I33" i="12"/>
  <c r="O21" i="12"/>
  <c r="N21" i="28"/>
  <c r="L9" i="17"/>
  <c r="H36" i="22"/>
  <c r="H27" i="22"/>
  <c r="K12" i="24"/>
  <c r="L21" i="25"/>
  <c r="L10" i="17"/>
  <c r="F32" i="21"/>
  <c r="G32" i="21" s="1"/>
  <c r="H22" i="22"/>
  <c r="L36" i="25"/>
  <c r="K41" i="26"/>
  <c r="K16" i="27"/>
  <c r="K46" i="27"/>
  <c r="K55" i="26"/>
  <c r="K32" i="27"/>
  <c r="N8" i="28"/>
  <c r="K9" i="12"/>
  <c r="K46" i="24"/>
  <c r="K48" i="27"/>
  <c r="N13" i="28"/>
  <c r="P12" i="28"/>
  <c r="K12" i="27"/>
  <c r="K39" i="27"/>
  <c r="L11" i="27"/>
  <c r="L38" i="27"/>
  <c r="K13" i="26"/>
  <c r="K40" i="26"/>
  <c r="L12" i="26"/>
  <c r="L39" i="26"/>
  <c r="L13" i="25"/>
  <c r="L40" i="25"/>
  <c r="M12" i="25"/>
  <c r="M39" i="25"/>
  <c r="K10" i="24"/>
  <c r="K37" i="24"/>
  <c r="K19" i="24"/>
  <c r="K27" i="24"/>
  <c r="L9" i="24"/>
  <c r="L36" i="24"/>
  <c r="K21" i="24"/>
  <c r="L11" i="24"/>
  <c r="L38" i="24"/>
  <c r="K11" i="24"/>
  <c r="K38" i="24"/>
  <c r="K29" i="24"/>
  <c r="F10" i="21"/>
  <c r="G10" i="21" s="1"/>
  <c r="Q6" i="16"/>
  <c r="Q5" i="16" s="1"/>
  <c r="P6" i="16"/>
  <c r="P5" i="16" s="1"/>
  <c r="O6" i="16"/>
  <c r="O5" i="16" s="1"/>
  <c r="N12" i="16"/>
  <c r="N6" i="16" s="1"/>
  <c r="N5" i="16" s="1"/>
  <c r="M6" i="16"/>
  <c r="M5" i="16" s="1"/>
  <c r="L6" i="16"/>
  <c r="L5" i="16" s="1"/>
  <c r="K6" i="16"/>
  <c r="K5" i="16" s="1"/>
  <c r="B22" i="15"/>
  <c r="B17" i="13"/>
  <c r="B19" i="13"/>
  <c r="B20" i="13"/>
  <c r="B21" i="13"/>
  <c r="Y33" i="12"/>
  <c r="W21" i="12"/>
  <c r="J29" i="12"/>
  <c r="J11" i="12"/>
  <c r="F23" i="12"/>
  <c r="J13" i="12"/>
  <c r="F27" i="12"/>
  <c r="J17" i="12"/>
  <c r="J18" i="12"/>
  <c r="F13" i="12"/>
  <c r="J7" i="12"/>
  <c r="F6" i="12"/>
  <c r="F25" i="12"/>
  <c r="F26" i="12"/>
  <c r="F9" i="12"/>
  <c r="F10" i="12"/>
  <c r="F14" i="12"/>
  <c r="J22" i="12"/>
  <c r="J5" i="12"/>
  <c r="J6" i="12"/>
  <c r="F17" i="12"/>
  <c r="J12" i="12"/>
  <c r="F24" i="12"/>
  <c r="F7" i="12"/>
  <c r="J31" i="12"/>
  <c r="J14" i="12"/>
  <c r="J15" i="12"/>
  <c r="F28" i="12"/>
  <c r="F11" i="12"/>
  <c r="F29" i="12"/>
  <c r="F12" i="12"/>
  <c r="F32" i="12"/>
  <c r="F18" i="12"/>
  <c r="J26" i="12"/>
  <c r="J27" i="12"/>
  <c r="J9" i="12"/>
  <c r="J28" i="12"/>
  <c r="J10" i="12"/>
  <c r="F22" i="12"/>
  <c r="F5" i="12"/>
  <c r="F15" i="12"/>
  <c r="J23" i="12"/>
  <c r="F16" i="12"/>
  <c r="J24" i="12"/>
  <c r="F31" i="12"/>
  <c r="J19" i="12"/>
  <c r="J32" i="12"/>
  <c r="W31" i="12"/>
  <c r="P33" i="12"/>
  <c r="O33" i="12" s="1"/>
  <c r="G33" i="12"/>
  <c r="J33" i="12" s="1"/>
  <c r="C33" i="12"/>
  <c r="F33" i="12" s="1"/>
  <c r="L22" i="17"/>
  <c r="M2" i="9"/>
  <c r="M3" i="9"/>
  <c r="M4" i="9"/>
  <c r="M5" i="9"/>
  <c r="M6" i="9"/>
  <c r="R6" i="9" s="1"/>
  <c r="M7" i="9"/>
  <c r="M8" i="9"/>
  <c r="M9" i="9"/>
  <c r="R9" i="9" s="1"/>
  <c r="M10" i="9"/>
  <c r="R10" i="9" s="1"/>
  <c r="M11" i="9"/>
  <c r="M12" i="9"/>
  <c r="M13" i="9"/>
  <c r="R13" i="9" s="1"/>
  <c r="M14" i="9"/>
  <c r="R14" i="9" s="1"/>
  <c r="M15" i="9"/>
  <c r="M16" i="9"/>
  <c r="M17" i="9"/>
  <c r="R17" i="9" s="1"/>
  <c r="M18" i="9"/>
  <c r="R18" i="9" s="1"/>
  <c r="M19" i="9"/>
  <c r="R20" i="9" s="1"/>
  <c r="M20" i="9"/>
  <c r="M21" i="9"/>
  <c r="R21" i="9" s="1"/>
  <c r="M22" i="9"/>
  <c r="R22" i="9" s="1"/>
  <c r="M23" i="9"/>
  <c r="M24" i="9"/>
  <c r="M25" i="9"/>
  <c r="M26" i="9"/>
  <c r="R26" i="9" s="1"/>
  <c r="M27" i="9"/>
  <c r="M28" i="9"/>
  <c r="M29" i="9"/>
  <c r="R29" i="9" s="1"/>
  <c r="M30" i="9"/>
  <c r="M31" i="9"/>
  <c r="R32" i="9" s="1"/>
  <c r="M32" i="9"/>
  <c r="N26" i="12" l="1"/>
  <c r="N12" i="12"/>
  <c r="N7" i="12"/>
  <c r="N13" i="12"/>
  <c r="N6" i="17"/>
  <c r="N11" i="17"/>
  <c r="N14" i="12"/>
  <c r="N15" i="17"/>
  <c r="N8" i="17"/>
  <c r="N11" i="12"/>
  <c r="N13" i="17"/>
  <c r="N20" i="17"/>
  <c r="N28" i="12"/>
  <c r="N10" i="12"/>
  <c r="N19" i="17"/>
  <c r="N5" i="12"/>
  <c r="R30" i="9"/>
  <c r="N25" i="12"/>
  <c r="R6" i="12"/>
  <c r="R9" i="12"/>
  <c r="R5" i="12"/>
  <c r="N14" i="17"/>
  <c r="N18" i="17"/>
  <c r="N27" i="12"/>
  <c r="N23" i="12"/>
  <c r="N12" i="17"/>
  <c r="N17" i="17"/>
  <c r="N9" i="12"/>
  <c r="N22" i="12"/>
  <c r="N31" i="12" s="1"/>
  <c r="N24" i="12"/>
  <c r="N18" i="12"/>
  <c r="N17" i="12"/>
  <c r="N16" i="12"/>
  <c r="N21" i="12" s="1"/>
  <c r="N4" i="17"/>
  <c r="N22" i="17"/>
  <c r="N16" i="17"/>
  <c r="R8" i="9"/>
  <c r="R25" i="9"/>
  <c r="J16" i="12"/>
  <c r="Z6" i="12"/>
  <c r="N10" i="17"/>
  <c r="N6" i="12"/>
  <c r="F19" i="12"/>
  <c r="N19" i="12"/>
  <c r="N9" i="17"/>
  <c r="N29" i="12"/>
  <c r="N5" i="17"/>
  <c r="R24" i="9"/>
  <c r="R16" i="9"/>
  <c r="J25" i="12"/>
  <c r="R32" i="12"/>
  <c r="Q30" i="9"/>
  <c r="R12" i="9"/>
  <c r="R5" i="9"/>
  <c r="R28" i="9"/>
  <c r="R4" i="9"/>
  <c r="R23" i="12"/>
  <c r="R24" i="12"/>
  <c r="R25" i="12"/>
  <c r="R26" i="12"/>
  <c r="R12" i="12"/>
  <c r="R29" i="12"/>
  <c r="R22" i="12"/>
  <c r="R10" i="12"/>
  <c r="R27" i="12"/>
  <c r="R7" i="12"/>
  <c r="R14" i="12"/>
  <c r="R11" i="12"/>
  <c r="R28" i="12"/>
  <c r="R13" i="12"/>
  <c r="R15" i="12"/>
  <c r="R16" i="12"/>
  <c r="R17" i="12"/>
  <c r="R19" i="12"/>
  <c r="R18" i="12"/>
  <c r="R27" i="9"/>
  <c r="R19" i="9"/>
  <c r="R15" i="9"/>
  <c r="R11" i="9"/>
  <c r="R7" i="9"/>
  <c r="R3" i="9"/>
  <c r="R23" i="9"/>
  <c r="Q31" i="9"/>
  <c r="R31" i="9"/>
  <c r="Q32" i="9"/>
  <c r="Z5" i="12" l="1"/>
  <c r="Z13" i="12"/>
  <c r="Z22" i="12"/>
  <c r="Z11" i="12"/>
  <c r="Z14" i="12"/>
  <c r="Z15" i="12"/>
  <c r="Z17" i="12"/>
  <c r="Z24" i="12"/>
  <c r="Z26" i="12"/>
  <c r="Z10" i="12"/>
  <c r="Z12" i="12"/>
  <c r="Z16" i="12"/>
  <c r="Z19" i="12"/>
  <c r="Z25" i="12"/>
  <c r="Z27" i="12"/>
  <c r="Z28" i="12"/>
  <c r="Z29" i="12"/>
  <c r="Z32" i="12"/>
  <c r="Z18" i="12"/>
  <c r="Z23" i="12"/>
  <c r="Z9" i="12"/>
  <c r="R21" i="12"/>
  <c r="R31" i="12"/>
  <c r="Z31" i="12" l="1"/>
  <c r="Z21" i="12"/>
  <c r="O31" i="1"/>
  <c r="N41" i="1" s="1"/>
  <c r="O30" i="1"/>
  <c r="N40" i="1" s="1"/>
  <c r="O29" i="1"/>
  <c r="M39" i="1" s="1"/>
  <c r="O28" i="1"/>
  <c r="N38" i="1" s="1"/>
  <c r="O27" i="1"/>
  <c r="N37" i="1" s="1"/>
  <c r="O32" i="1"/>
  <c r="N42" i="1" l="1"/>
  <c r="M42" i="1"/>
  <c r="L42" i="1"/>
  <c r="N39" i="1"/>
  <c r="L37" i="1"/>
  <c r="L40" i="1"/>
  <c r="M37" i="1"/>
  <c r="M40" i="1"/>
  <c r="L38" i="1"/>
  <c r="L41" i="1"/>
  <c r="M38" i="1"/>
  <c r="M41" i="1"/>
  <c r="L39" i="1"/>
  <c r="F22" i="15"/>
</calcChain>
</file>

<file path=xl/sharedStrings.xml><?xml version="1.0" encoding="utf-8"?>
<sst xmlns="http://schemas.openxmlformats.org/spreadsheetml/2006/main" count="1219" uniqueCount="609">
  <si>
    <t>年齢別</t>
    <rPh sb="0" eb="3">
      <t>ネンレイベツ</t>
    </rPh>
    <phoneticPr fontId="3"/>
  </si>
  <si>
    <t>90歳以上</t>
    <rPh sb="2" eb="3">
      <t>サイ</t>
    </rPh>
    <rPh sb="3" eb="5">
      <t>イジョウ</t>
    </rPh>
    <phoneticPr fontId="3"/>
  </si>
  <si>
    <t xml:space="preserve">  ５～９</t>
    <phoneticPr fontId="3"/>
  </si>
  <si>
    <t xml:space="preserve"> 10～14</t>
    <phoneticPr fontId="3"/>
  </si>
  <si>
    <t xml:space="preserve"> 15～19</t>
    <phoneticPr fontId="3"/>
  </si>
  <si>
    <t xml:space="preserve"> 20～24</t>
    <phoneticPr fontId="3"/>
  </si>
  <si>
    <t xml:space="preserve"> 25～29</t>
    <phoneticPr fontId="3"/>
  </si>
  <si>
    <t xml:space="preserve"> </t>
    <phoneticPr fontId="3"/>
  </si>
  <si>
    <t xml:space="preserve"> 30～34</t>
    <phoneticPr fontId="3"/>
  </si>
  <si>
    <t xml:space="preserve"> 35～39</t>
    <phoneticPr fontId="3"/>
  </si>
  <si>
    <t xml:space="preserve"> 40～44</t>
    <phoneticPr fontId="3"/>
  </si>
  <si>
    <t xml:space="preserve"> 45～49</t>
    <phoneticPr fontId="3"/>
  </si>
  <si>
    <t xml:space="preserve"> 50～54</t>
    <phoneticPr fontId="3"/>
  </si>
  <si>
    <t xml:space="preserve"> 55～59</t>
    <phoneticPr fontId="3"/>
  </si>
  <si>
    <t xml:space="preserve"> 60～64</t>
    <phoneticPr fontId="3"/>
  </si>
  <si>
    <t xml:space="preserve"> 65～69</t>
    <phoneticPr fontId="3"/>
  </si>
  <si>
    <t xml:space="preserve"> 70～74</t>
    <phoneticPr fontId="3"/>
  </si>
  <si>
    <t xml:space="preserve"> 75～79</t>
    <phoneticPr fontId="3"/>
  </si>
  <si>
    <t xml:space="preserve"> 80～84</t>
    <phoneticPr fontId="3"/>
  </si>
  <si>
    <t xml:space="preserve"> 85～89</t>
    <phoneticPr fontId="3"/>
  </si>
  <si>
    <t xml:space="preserve">  ０～４</t>
    <phoneticPr fontId="3"/>
  </si>
  <si>
    <t>資料：国勢調査　</t>
    <rPh sb="0" eb="2">
      <t>シリョウ</t>
    </rPh>
    <rPh sb="3" eb="5">
      <t>コクセイ</t>
    </rPh>
    <rPh sb="5" eb="7">
      <t>チョウサ</t>
    </rPh>
    <phoneticPr fontId="3"/>
  </si>
  <si>
    <t>（６）　年齢３区分別人口割合の推移（Ｐ22参照）</t>
    <rPh sb="4" eb="6">
      <t>ネンレイベツ</t>
    </rPh>
    <rPh sb="7" eb="8">
      <t>ク</t>
    </rPh>
    <rPh sb="8" eb="10">
      <t>ブンベツ</t>
    </rPh>
    <rPh sb="10" eb="12">
      <t>ジンコウ</t>
    </rPh>
    <rPh sb="12" eb="14">
      <t>ワリアイ</t>
    </rPh>
    <rPh sb="15" eb="17">
      <t>スイイ</t>
    </rPh>
    <rPh sb="21" eb="23">
      <t>サンショウ</t>
    </rPh>
    <phoneticPr fontId="3"/>
  </si>
  <si>
    <t>平成 2年</t>
    <phoneticPr fontId="8"/>
  </si>
  <si>
    <t>年　次</t>
  </si>
  <si>
    <t>総数</t>
  </si>
  <si>
    <t>年少人口（0歳～14歳）</t>
  </si>
  <si>
    <t>生産年齢人口（15歳～64歳）</t>
  </si>
  <si>
    <t>　老年人口（65歳以上）</t>
  </si>
  <si>
    <t>　　 7年</t>
    <phoneticPr fontId="4"/>
  </si>
  <si>
    <t>　　 12年</t>
    <phoneticPr fontId="4"/>
  </si>
  <si>
    <t>合計</t>
    <rPh sb="0" eb="2">
      <t>ゴウケイ</t>
    </rPh>
    <phoneticPr fontId="3"/>
  </si>
  <si>
    <t>　　 17年</t>
    <phoneticPr fontId="4"/>
  </si>
  <si>
    <t>平成17年　</t>
    <rPh sb="0" eb="2">
      <t>ヘイセイ</t>
    </rPh>
    <rPh sb="4" eb="5">
      <t>ネン</t>
    </rPh>
    <phoneticPr fontId="3"/>
  </si>
  <si>
    <t>22年</t>
    <rPh sb="2" eb="3">
      <t>ネン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</si>
  <si>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</si>
  <si>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</si>
  <si>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（１）　住民基本台帳人口及び世帯数の推移</t>
    <rPh sb="4" eb="6">
      <t>ジュウミン</t>
    </rPh>
    <rPh sb="6" eb="8">
      <t>キホン</t>
    </rPh>
    <rPh sb="8" eb="10">
      <t>ダイチョウ</t>
    </rPh>
    <rPh sb="10" eb="12">
      <t>ジンコウ</t>
    </rPh>
    <rPh sb="12" eb="13">
      <t>オヨ</t>
    </rPh>
    <rPh sb="14" eb="17">
      <t>セタイスウ</t>
    </rPh>
    <rPh sb="18" eb="20">
      <t>スイイ</t>
    </rPh>
    <phoneticPr fontId="3"/>
  </si>
  <si>
    <t>年　　　次</t>
    <rPh sb="0" eb="5">
      <t>ネンジ</t>
    </rPh>
    <phoneticPr fontId="3"/>
  </si>
  <si>
    <t>住　民　基　本　台　帳　人　口</t>
    <rPh sb="0" eb="3">
      <t>ジュウミン</t>
    </rPh>
    <rPh sb="4" eb="7">
      <t>キホン</t>
    </rPh>
    <rPh sb="8" eb="11">
      <t>ダイチョウ</t>
    </rPh>
    <rPh sb="12" eb="15">
      <t>ジンコウ</t>
    </rPh>
    <phoneticPr fontId="3"/>
  </si>
  <si>
    <t>前年に
対する
増減数
（△減数）</t>
    <rPh sb="0" eb="2">
      <t>ゼンネン</t>
    </rPh>
    <rPh sb="4" eb="5">
      <t>タイ</t>
    </rPh>
    <rPh sb="8" eb="10">
      <t>ゾウゲン</t>
    </rPh>
    <rPh sb="10" eb="11">
      <t>スウ</t>
    </rPh>
    <rPh sb="14" eb="16">
      <t>ゲンスウ</t>
    </rPh>
    <phoneticPr fontId="3"/>
  </si>
  <si>
    <t>対前年
人　口
増減率</t>
    <rPh sb="0" eb="1">
      <t>タイ</t>
    </rPh>
    <rPh sb="1" eb="3">
      <t>ゼンネン</t>
    </rPh>
    <rPh sb="8" eb="11">
      <t>ゾウゲンリツ</t>
    </rPh>
    <phoneticPr fontId="3"/>
  </si>
  <si>
    <t>１世帯
当たり
人　員</t>
    <rPh sb="1" eb="3">
      <t>セタイ</t>
    </rPh>
    <rPh sb="4" eb="5">
      <t>ア</t>
    </rPh>
    <rPh sb="8" eb="9">
      <t>ジンコウ</t>
    </rPh>
    <rPh sb="10" eb="11">
      <t>イン</t>
    </rPh>
    <phoneticPr fontId="3"/>
  </si>
  <si>
    <t>世帯数</t>
    <rPh sb="0" eb="3">
      <t>セタイスウ</t>
    </rPh>
    <phoneticPr fontId="3"/>
  </si>
  <si>
    <t>人　　　　　　　　口</t>
    <rPh sb="0" eb="10">
      <t>ジンコウ</t>
    </rPh>
    <phoneticPr fontId="3"/>
  </si>
  <si>
    <t>総数</t>
    <rPh sb="0" eb="2">
      <t>ソウスウ</t>
    </rPh>
    <phoneticPr fontId="3"/>
  </si>
  <si>
    <t>平成元年　</t>
  </si>
  <si>
    <t>4年　</t>
  </si>
  <si>
    <t>5年　</t>
  </si>
  <si>
    <t>6年　</t>
  </si>
  <si>
    <t>7年　</t>
  </si>
  <si>
    <t>8年　</t>
  </si>
  <si>
    <t>9年　</t>
  </si>
  <si>
    <t>10年　</t>
  </si>
  <si>
    <t>11年　</t>
  </si>
  <si>
    <t>12年　</t>
  </si>
  <si>
    <t>13年　</t>
  </si>
  <si>
    <t>14年　</t>
  </si>
  <si>
    <t>15年　</t>
  </si>
  <si>
    <t>16年　</t>
  </si>
  <si>
    <t>17年　</t>
  </si>
  <si>
    <t>18年　</t>
  </si>
  <si>
    <t>19年　</t>
  </si>
  <si>
    <t>20年　</t>
  </si>
  <si>
    <t>21年　</t>
  </si>
  <si>
    <t>22年　</t>
  </si>
  <si>
    <t>23年　</t>
  </si>
  <si>
    <t>24年　</t>
  </si>
  <si>
    <t>25年　</t>
  </si>
  <si>
    <t>26年　</t>
  </si>
  <si>
    <t>27年　</t>
  </si>
  <si>
    <t>（２）　人口動態（自然動態）</t>
    <rPh sb="4" eb="6">
      <t>ジンコウ</t>
    </rPh>
    <rPh sb="6" eb="8">
      <t>ドウタイ</t>
    </rPh>
    <rPh sb="9" eb="11">
      <t>シゼン</t>
    </rPh>
    <rPh sb="11" eb="13">
      <t>ドウタイ</t>
    </rPh>
    <phoneticPr fontId="3"/>
  </si>
  <si>
    <t>年　　次</t>
    <phoneticPr fontId="3"/>
  </si>
  <si>
    <t>出　　　　　　　　生</t>
    <rPh sb="0" eb="10">
      <t>シュッセイ</t>
    </rPh>
    <phoneticPr fontId="3"/>
  </si>
  <si>
    <t>死　　　　　　　　亡</t>
    <rPh sb="0" eb="10">
      <t>シボウ</t>
    </rPh>
    <phoneticPr fontId="3"/>
  </si>
  <si>
    <t>増　減</t>
    <rPh sb="0" eb="3">
      <t>ゾウゲン</t>
    </rPh>
    <phoneticPr fontId="3"/>
  </si>
  <si>
    <t>（△は減）</t>
    <rPh sb="3" eb="4">
      <t>ゲン</t>
    </rPh>
    <phoneticPr fontId="3"/>
  </si>
  <si>
    <t>12年　</t>
    <phoneticPr fontId="3"/>
  </si>
  <si>
    <t xml:space="preserve"> 2月　</t>
    <rPh sb="2" eb="3">
      <t>ガツ</t>
    </rPh>
    <phoneticPr fontId="3"/>
  </si>
  <si>
    <t xml:space="preserve"> 3月　</t>
  </si>
  <si>
    <t xml:space="preserve"> 4月　</t>
  </si>
  <si>
    <t xml:space="preserve"> 5月　</t>
  </si>
  <si>
    <t xml:space="preserve"> 6月　</t>
  </si>
  <si>
    <t xml:space="preserve"> 7月　</t>
  </si>
  <si>
    <t xml:space="preserve"> 8月　</t>
  </si>
  <si>
    <t xml:space="preserve"> 9月　</t>
  </si>
  <si>
    <t xml:space="preserve"> 10月　</t>
    <rPh sb="3" eb="4">
      <t>ガツ</t>
    </rPh>
    <phoneticPr fontId="3"/>
  </si>
  <si>
    <t xml:space="preserve"> 11月　</t>
    <rPh sb="3" eb="4">
      <t>ガツ</t>
    </rPh>
    <phoneticPr fontId="3"/>
  </si>
  <si>
    <t xml:space="preserve"> 12月　</t>
    <rPh sb="3" eb="4">
      <t>ガツ</t>
    </rPh>
    <phoneticPr fontId="3"/>
  </si>
  <si>
    <t>（３）　人口動態（社会動態）</t>
    <rPh sb="4" eb="6">
      <t>ジンコウ</t>
    </rPh>
    <rPh sb="6" eb="8">
      <t>ドウタイ</t>
    </rPh>
    <rPh sb="9" eb="11">
      <t>シャカイ</t>
    </rPh>
    <rPh sb="11" eb="13">
      <t>ドウタイ</t>
    </rPh>
    <phoneticPr fontId="3"/>
  </si>
  <si>
    <t>転　　　　　　　　入</t>
    <rPh sb="0" eb="10">
      <t>テンニュウ</t>
    </rPh>
    <phoneticPr fontId="3"/>
  </si>
  <si>
    <t>転　　　　　　　　出</t>
    <rPh sb="0" eb="10">
      <t>テンシュツ</t>
    </rPh>
    <phoneticPr fontId="3"/>
  </si>
  <si>
    <t>総　数</t>
    <rPh sb="0" eb="3">
      <t>ソウスウ</t>
    </rPh>
    <phoneticPr fontId="3"/>
  </si>
  <si>
    <t>2月　</t>
    <rPh sb="1" eb="2">
      <t>ガツ</t>
    </rPh>
    <phoneticPr fontId="3"/>
  </si>
  <si>
    <t>3月　</t>
  </si>
  <si>
    <t>4月　</t>
  </si>
  <si>
    <t>5月　</t>
  </si>
  <si>
    <t>6月　</t>
  </si>
  <si>
    <t>7月　</t>
  </si>
  <si>
    <t>8月　</t>
  </si>
  <si>
    <t>9月　</t>
  </si>
  <si>
    <t>10月　</t>
    <rPh sb="2" eb="3">
      <t>ガツ</t>
    </rPh>
    <phoneticPr fontId="3"/>
  </si>
  <si>
    <t>11月　</t>
    <rPh sb="2" eb="3">
      <t>ガツ</t>
    </rPh>
    <phoneticPr fontId="3"/>
  </si>
  <si>
    <t>12月　</t>
    <rPh sb="2" eb="3">
      <t>ガツ</t>
    </rPh>
    <phoneticPr fontId="3"/>
  </si>
  <si>
    <t>（４）　行政区別人口及び世帯数の推移</t>
    <rPh sb="4" eb="7">
      <t>ギョウセイク</t>
    </rPh>
    <rPh sb="10" eb="11">
      <t>オヨ</t>
    </rPh>
    <phoneticPr fontId="8"/>
  </si>
  <si>
    <t>行政区名</t>
    <rPh sb="0" eb="2">
      <t>ギョウセイ</t>
    </rPh>
    <rPh sb="2" eb="4">
      <t>クメイ</t>
    </rPh>
    <phoneticPr fontId="8"/>
  </si>
  <si>
    <t>年　　次</t>
    <phoneticPr fontId="8"/>
  </si>
  <si>
    <t>世帯数</t>
    <phoneticPr fontId="8"/>
  </si>
  <si>
    <t>前年に対する増減数</t>
  </si>
  <si>
    <t>1世帯当　　たり人口</t>
    <phoneticPr fontId="8"/>
  </si>
  <si>
    <t>男</t>
  </si>
  <si>
    <t>女</t>
  </si>
  <si>
    <t>21年</t>
  </si>
  <si>
    <t>22年</t>
  </si>
  <si>
    <t>23年</t>
  </si>
  <si>
    <t>24年</t>
  </si>
  <si>
    <t>宮　　　　　城</t>
  </si>
  <si>
    <t>大　　　　　名</t>
  </si>
  <si>
    <t>新　　　　　川</t>
  </si>
  <si>
    <t>行政区別人口及び世帯数の推移（つづき）</t>
    <rPh sb="0" eb="2">
      <t>ギョウセイ</t>
    </rPh>
    <rPh sb="2" eb="3">
      <t>ク</t>
    </rPh>
    <rPh sb="6" eb="7">
      <t>オヨ</t>
    </rPh>
    <phoneticPr fontId="4"/>
  </si>
  <si>
    <t>世帯数</t>
  </si>
  <si>
    <t>総人口</t>
  </si>
  <si>
    <t>宮平</t>
    <rPh sb="0" eb="2">
      <t>ミヤヒラ</t>
    </rPh>
    <phoneticPr fontId="8"/>
  </si>
  <si>
    <t>兼　　　　　城</t>
  </si>
  <si>
    <t>本　　　　　部</t>
  </si>
  <si>
    <t>喜　　屋　　武</t>
  </si>
  <si>
    <t>照屋</t>
    <rPh sb="0" eb="2">
      <t>テルヤ</t>
    </rPh>
    <phoneticPr fontId="8"/>
  </si>
  <si>
    <t>津　　嘉　　山</t>
  </si>
  <si>
    <t>山　　　　　川</t>
  </si>
  <si>
    <t>神　　　　　里</t>
  </si>
  <si>
    <t>兼本ハイツ</t>
    <rPh sb="0" eb="2">
      <t>カネモト</t>
    </rPh>
    <phoneticPr fontId="8"/>
  </si>
  <si>
    <t>第 一 団 地</t>
  </si>
  <si>
    <t>第　二　団　地</t>
  </si>
  <si>
    <t>27年</t>
    <rPh sb="2" eb="3">
      <t>ネン</t>
    </rPh>
    <phoneticPr fontId="4"/>
  </si>
  <si>
    <t>東　　新　　川</t>
  </si>
  <si>
    <t>資料：住民環境課</t>
    <rPh sb="0" eb="2">
      <t>シリョウ</t>
    </rPh>
    <rPh sb="3" eb="5">
      <t>ジュウミン</t>
    </rPh>
    <rPh sb="5" eb="8">
      <t>カンキョウカ</t>
    </rPh>
    <phoneticPr fontId="3"/>
  </si>
  <si>
    <t>宮平
ハイツ</t>
    <rPh sb="0" eb="2">
      <t>ミヤヒラ</t>
    </rPh>
    <phoneticPr fontId="3"/>
  </si>
  <si>
    <t>北丘
ハイツ</t>
    <rPh sb="0" eb="1">
      <t>キタオカ</t>
    </rPh>
    <rPh sb="1" eb="2">
      <t>オカ</t>
    </rPh>
    <phoneticPr fontId="3"/>
  </si>
  <si>
    <t>東新川</t>
    <rPh sb="0" eb="1">
      <t>ヒガシ</t>
    </rPh>
    <phoneticPr fontId="3"/>
  </si>
  <si>
    <t>第二団地</t>
    <rPh sb="0" eb="1">
      <t>ダイイチ</t>
    </rPh>
    <rPh sb="1" eb="2">
      <t>ニ</t>
    </rPh>
    <phoneticPr fontId="3"/>
  </si>
  <si>
    <t>第一団地</t>
    <rPh sb="0" eb="1">
      <t>ダイイチ</t>
    </rPh>
    <rPh sb="1" eb="2">
      <t>イチ</t>
    </rPh>
    <rPh sb="2" eb="4">
      <t>ダンチ</t>
    </rPh>
    <phoneticPr fontId="3"/>
  </si>
  <si>
    <t>兼本
ハイツ</t>
    <rPh sb="0" eb="2">
      <t>カネモト</t>
    </rPh>
    <phoneticPr fontId="3"/>
  </si>
  <si>
    <t>神里</t>
    <phoneticPr fontId="3"/>
  </si>
  <si>
    <t>山川</t>
    <phoneticPr fontId="3"/>
  </si>
  <si>
    <t>津嘉山</t>
    <phoneticPr fontId="3"/>
  </si>
  <si>
    <t>照屋</t>
    <phoneticPr fontId="3"/>
  </si>
  <si>
    <t>喜屋武</t>
    <phoneticPr fontId="3"/>
  </si>
  <si>
    <t>本部</t>
    <phoneticPr fontId="3"/>
  </si>
  <si>
    <t>兼城</t>
    <phoneticPr fontId="3"/>
  </si>
  <si>
    <t>宮平</t>
    <phoneticPr fontId="3"/>
  </si>
  <si>
    <t>新川</t>
    <phoneticPr fontId="3"/>
  </si>
  <si>
    <t>大名</t>
    <rPh sb="0" eb="1">
      <t>オオ</t>
    </rPh>
    <rPh sb="1" eb="2">
      <t>ナ</t>
    </rPh>
    <phoneticPr fontId="3"/>
  </si>
  <si>
    <t>宮城</t>
    <phoneticPr fontId="3"/>
  </si>
  <si>
    <t>与那覇</t>
    <phoneticPr fontId="3"/>
  </si>
  <si>
    <t>(各年12月末現在)</t>
    <rPh sb="1" eb="3">
      <t>カクネン</t>
    </rPh>
    <rPh sb="5" eb="6">
      <t>ガツ</t>
    </rPh>
    <rPh sb="6" eb="7">
      <t>マツ</t>
    </rPh>
    <rPh sb="7" eb="9">
      <t>ゲンザイ</t>
    </rPh>
    <phoneticPr fontId="3"/>
  </si>
  <si>
    <t>（２）　行政区別人口の推移（Ｐ15～19参照）</t>
    <rPh sb="4" eb="6">
      <t>ギョウセイ</t>
    </rPh>
    <rPh sb="6" eb="8">
      <t>クベツ</t>
    </rPh>
    <rPh sb="8" eb="10">
      <t>ジンコウ</t>
    </rPh>
    <rPh sb="11" eb="13">
      <t>スイイ</t>
    </rPh>
    <rPh sb="20" eb="22">
      <t>サンショウ</t>
    </rPh>
    <phoneticPr fontId="3"/>
  </si>
  <si>
    <t>元年</t>
    <rPh sb="0" eb="2">
      <t>ガンネン</t>
    </rPh>
    <phoneticPr fontId="3"/>
  </si>
  <si>
    <t>対前年人口増減率</t>
    <rPh sb="0" eb="1">
      <t>タイ</t>
    </rPh>
    <rPh sb="1" eb="3">
      <t>ゼンネン</t>
    </rPh>
    <rPh sb="3" eb="5">
      <t>ジンコウ</t>
    </rPh>
    <rPh sb="5" eb="8">
      <t>ゾウゲンリツ</t>
    </rPh>
    <phoneticPr fontId="3"/>
  </si>
  <si>
    <t>前年に対する増減数</t>
    <rPh sb="0" eb="2">
      <t>ゼンネン</t>
    </rPh>
    <rPh sb="3" eb="4">
      <t>タイ</t>
    </rPh>
    <rPh sb="6" eb="8">
      <t>ゾウゲン</t>
    </rPh>
    <rPh sb="8" eb="9">
      <t>スウ</t>
    </rPh>
    <phoneticPr fontId="3"/>
  </si>
  <si>
    <t>世帯</t>
    <rPh sb="0" eb="2">
      <t>セタイ</t>
    </rPh>
    <phoneticPr fontId="3"/>
  </si>
  <si>
    <t>人口</t>
    <rPh sb="0" eb="2">
      <t>ジンコウ</t>
    </rPh>
    <phoneticPr fontId="3"/>
  </si>
  <si>
    <t>（１）　住民基本台帳人口及び世帯数の推移（各年12月末日現在）（Ｐ12参照）</t>
    <rPh sb="4" eb="6">
      <t>ジュウミン</t>
    </rPh>
    <rPh sb="6" eb="8">
      <t>キホン</t>
    </rPh>
    <rPh sb="8" eb="10">
      <t>ダイチョウ</t>
    </rPh>
    <rPh sb="10" eb="12">
      <t>ジンコウ</t>
    </rPh>
    <rPh sb="12" eb="13">
      <t>オヨ</t>
    </rPh>
    <rPh sb="14" eb="17">
      <t>セタイスウ</t>
    </rPh>
    <rPh sb="18" eb="20">
      <t>スイイ</t>
    </rPh>
    <rPh sb="21" eb="23">
      <t>カクネン</t>
    </rPh>
    <rPh sb="25" eb="26">
      <t>ツキ</t>
    </rPh>
    <rPh sb="26" eb="28">
      <t>マツジツ</t>
    </rPh>
    <rPh sb="28" eb="30">
      <t>ゲンザイ</t>
    </rPh>
    <rPh sb="35" eb="37">
      <t>サンショウ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</si>
  <si>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</si>
  <si>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</si>
  <si>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（４）　人口の社会動態の推移（Ｐ14参照）</t>
    <rPh sb="4" eb="6">
      <t>ジンコウ</t>
    </rPh>
    <rPh sb="7" eb="9">
      <t>シャカイ</t>
    </rPh>
    <rPh sb="9" eb="11">
      <t>ドウタイ</t>
    </rPh>
    <rPh sb="12" eb="14">
      <t>スイイ</t>
    </rPh>
    <rPh sb="18" eb="20">
      <t>サンショウ</t>
    </rPh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</si>
  <si>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</si>
  <si>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</si>
  <si>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（３）　人口の自然動態の推移（Ｐ13参照）</t>
    <rPh sb="4" eb="6">
      <t>ジンコウ</t>
    </rPh>
    <rPh sb="7" eb="9">
      <t>シゼン</t>
    </rPh>
    <rPh sb="9" eb="11">
      <t>ドウタイ</t>
    </rPh>
    <rPh sb="12" eb="14">
      <t>スイイ</t>
    </rPh>
    <rPh sb="18" eb="20">
      <t>サンショウ</t>
    </rPh>
    <phoneticPr fontId="3"/>
  </si>
  <si>
    <t>本籍人口</t>
    <rPh sb="0" eb="2">
      <t>ホンセキ</t>
    </rPh>
    <rPh sb="2" eb="4">
      <t>ジンコウ</t>
    </rPh>
    <phoneticPr fontId="4"/>
  </si>
  <si>
    <t>本籍数</t>
    <rPh sb="0" eb="2">
      <t>ホンセキ</t>
    </rPh>
    <rPh sb="2" eb="3">
      <t>スウ</t>
    </rPh>
    <phoneticPr fontId="4"/>
  </si>
  <si>
    <t>年　　次</t>
    <rPh sb="0" eb="4">
      <t>ネンジ</t>
    </rPh>
    <phoneticPr fontId="8"/>
  </si>
  <si>
    <t>宮平ハイツ</t>
    <rPh sb="0" eb="2">
      <t>ミヤヒラ</t>
    </rPh>
    <phoneticPr fontId="4"/>
  </si>
  <si>
    <t>北丘ハイツ</t>
  </si>
  <si>
    <t>人　口</t>
    <phoneticPr fontId="8"/>
  </si>
  <si>
    <t>世　帯</t>
    <phoneticPr fontId="8"/>
  </si>
  <si>
    <t>1世帯当　　たり人口</t>
    <phoneticPr fontId="8"/>
  </si>
  <si>
    <t>行政区名</t>
    <rPh sb="0" eb="3">
      <t>ギョウセイク</t>
    </rPh>
    <rPh sb="3" eb="4">
      <t>メイ</t>
    </rPh>
    <phoneticPr fontId="4"/>
  </si>
  <si>
    <t>行政区別人口及び世帯数の推移（つづき）</t>
    <rPh sb="0" eb="3">
      <t>ギョウセイク</t>
    </rPh>
    <rPh sb="6" eb="7">
      <t>オヨ</t>
    </rPh>
    <phoneticPr fontId="8"/>
  </si>
  <si>
    <t>総　　数</t>
    <rPh sb="0" eb="4">
      <t>ソウスウ</t>
    </rPh>
    <phoneticPr fontId="3"/>
  </si>
  <si>
    <t>不　　詳</t>
    <rPh sb="0" eb="4">
      <t>フショウ</t>
    </rPh>
    <phoneticPr fontId="3"/>
  </si>
  <si>
    <t>小　　計</t>
    <rPh sb="0" eb="4">
      <t>ショウケイ</t>
    </rPh>
    <phoneticPr fontId="3"/>
  </si>
  <si>
    <r>
      <t>100</t>
    </r>
    <r>
      <rPr>
        <sz val="8"/>
        <rFont val="ＭＳ Ｐ明朝"/>
        <family val="1"/>
        <charset val="128"/>
      </rPr>
      <t>歳以上</t>
    </r>
    <rPh sb="3" eb="4">
      <t>サイ</t>
    </rPh>
    <rPh sb="4" eb="6">
      <t>イジョウ</t>
    </rPh>
    <phoneticPr fontId="3"/>
  </si>
  <si>
    <t>-</t>
    <phoneticPr fontId="3"/>
  </si>
  <si>
    <t>95～99</t>
    <phoneticPr fontId="3"/>
  </si>
  <si>
    <r>
      <t>90～94　</t>
    </r>
    <r>
      <rPr>
        <sz val="8"/>
        <rFont val="ＭＳ Ｐ明朝"/>
        <family val="1"/>
        <charset val="128"/>
      </rPr>
      <t>(90歳以上)</t>
    </r>
    <rPh sb="9" eb="10">
      <t>サイ</t>
    </rPh>
    <rPh sb="10" eb="12">
      <t>イジョウ</t>
    </rPh>
    <phoneticPr fontId="3"/>
  </si>
  <si>
    <t>85～89</t>
    <phoneticPr fontId="3"/>
  </si>
  <si>
    <t>80～84</t>
    <phoneticPr fontId="3"/>
  </si>
  <si>
    <t>75～79</t>
    <phoneticPr fontId="3"/>
  </si>
  <si>
    <t>70～74</t>
    <phoneticPr fontId="3"/>
  </si>
  <si>
    <t>老　　　齢　　　人　　　口</t>
    <rPh sb="0" eb="5">
      <t>ロウレイ</t>
    </rPh>
    <rPh sb="8" eb="13">
      <t>ジンコウ</t>
    </rPh>
    <phoneticPr fontId="3"/>
  </si>
  <si>
    <t>65～69</t>
    <phoneticPr fontId="3"/>
  </si>
  <si>
    <t>60～64</t>
    <phoneticPr fontId="3"/>
  </si>
  <si>
    <t>55～59</t>
    <phoneticPr fontId="3"/>
  </si>
  <si>
    <t>50～54</t>
    <phoneticPr fontId="3"/>
  </si>
  <si>
    <t>45～49</t>
    <phoneticPr fontId="3"/>
  </si>
  <si>
    <t>40～44</t>
    <phoneticPr fontId="3"/>
  </si>
  <si>
    <t>35～39</t>
    <phoneticPr fontId="3"/>
  </si>
  <si>
    <t>30～34</t>
    <phoneticPr fontId="3"/>
  </si>
  <si>
    <t>25～29</t>
    <phoneticPr fontId="3"/>
  </si>
  <si>
    <t>20～24</t>
    <phoneticPr fontId="3"/>
  </si>
  <si>
    <t>生　　産　　年　　齢　　人　　口</t>
    <rPh sb="0" eb="4">
      <t>セイサン</t>
    </rPh>
    <rPh sb="6" eb="10">
      <t>ネンレイ</t>
    </rPh>
    <rPh sb="12" eb="16">
      <t>ジンコウ</t>
    </rPh>
    <phoneticPr fontId="3"/>
  </si>
  <si>
    <t>15～19</t>
    <phoneticPr fontId="3"/>
  </si>
  <si>
    <t>10～14</t>
    <phoneticPr fontId="3"/>
  </si>
  <si>
    <t>５～９</t>
    <phoneticPr fontId="3"/>
  </si>
  <si>
    <t>年少人口</t>
    <rPh sb="0" eb="2">
      <t>ネンショウ</t>
    </rPh>
    <rPh sb="2" eb="4">
      <t>ジンコウ</t>
    </rPh>
    <phoneticPr fontId="3"/>
  </si>
  <si>
    <r>
      <t>　０～４</t>
    </r>
    <r>
      <rPr>
        <sz val="8"/>
        <rFont val="ＭＳ Ｐ明朝"/>
        <family val="1"/>
        <charset val="128"/>
      </rPr>
      <t>歳</t>
    </r>
    <rPh sb="4" eb="5">
      <t>サイ</t>
    </rPh>
    <phoneticPr fontId="3"/>
  </si>
  <si>
    <t>構成比</t>
    <rPh sb="0" eb="3">
      <t>コウセイヒ</t>
    </rPh>
    <phoneticPr fontId="3"/>
  </si>
  <si>
    <t>年別</t>
    <rPh sb="0" eb="2">
      <t>ネンベツ</t>
    </rPh>
    <phoneticPr fontId="3"/>
  </si>
  <si>
    <t>平成22年（2010年）</t>
    <rPh sb="0" eb="2">
      <t>ヘイセイ</t>
    </rPh>
    <rPh sb="4" eb="5">
      <t>ネン</t>
    </rPh>
    <phoneticPr fontId="3"/>
  </si>
  <si>
    <t>平成17年（2005年）</t>
    <rPh sb="0" eb="2">
      <t>ヘイセイ</t>
    </rPh>
    <rPh sb="4" eb="5">
      <t>ネン</t>
    </rPh>
    <phoneticPr fontId="3"/>
  </si>
  <si>
    <t>平成12年（2000年）</t>
    <rPh sb="0" eb="2">
      <t>ヘイセイ</t>
    </rPh>
    <rPh sb="4" eb="5">
      <t>ネン</t>
    </rPh>
    <phoneticPr fontId="3"/>
  </si>
  <si>
    <t>平成7年（1995年）</t>
    <rPh sb="0" eb="2">
      <t>ヘイセイ</t>
    </rPh>
    <rPh sb="3" eb="4">
      <t>ネン</t>
    </rPh>
    <rPh sb="9" eb="10">
      <t>ネン</t>
    </rPh>
    <phoneticPr fontId="3"/>
  </si>
  <si>
    <t>平成2年（1990年）</t>
    <rPh sb="0" eb="2">
      <t>ヘイセイ</t>
    </rPh>
    <rPh sb="3" eb="4">
      <t>ネン</t>
    </rPh>
    <rPh sb="9" eb="10">
      <t>ネン</t>
    </rPh>
    <phoneticPr fontId="3"/>
  </si>
  <si>
    <t>（６）　年齢別（5歳階級）男女別人口構成の推移</t>
    <rPh sb="4" eb="7">
      <t>ネンレイベツ</t>
    </rPh>
    <rPh sb="9" eb="10">
      <t>サイ</t>
    </rPh>
    <rPh sb="10" eb="12">
      <t>カイキュウ</t>
    </rPh>
    <rPh sb="13" eb="16">
      <t>ダンジョベツ</t>
    </rPh>
    <rPh sb="16" eb="18">
      <t>ジンコウ</t>
    </rPh>
    <rPh sb="18" eb="20">
      <t>コウセイ</t>
    </rPh>
    <rPh sb="21" eb="23">
      <t>スイイ</t>
    </rPh>
    <phoneticPr fontId="3"/>
  </si>
  <si>
    <t>0～14歳人口</t>
  </si>
  <si>
    <t>×100</t>
  </si>
  <si>
    <t>65歳以上人口</t>
  </si>
  <si>
    <t>　老年化指数　＝</t>
    <phoneticPr fontId="8"/>
  </si>
  <si>
    <t>15～64歳人口</t>
  </si>
  <si>
    <t>0～14歳人口＋65歳以上人口</t>
  </si>
  <si>
    <t>　従属人口指数＝</t>
    <phoneticPr fontId="8"/>
  </si>
  <si>
    <t>65歳以上人口</t>
    <rPh sb="5" eb="7">
      <t>ジンコウ</t>
    </rPh>
    <phoneticPr fontId="4"/>
  </si>
  <si>
    <t>　老年人口指数＝</t>
    <phoneticPr fontId="8"/>
  </si>
  <si>
    <t>　年少人口指数＝</t>
    <phoneticPr fontId="8"/>
  </si>
  <si>
    <t>注：</t>
  </si>
  <si>
    <t>　　 22年</t>
    <rPh sb="5" eb="6">
      <t>ネン</t>
    </rPh>
    <phoneticPr fontId="4"/>
  </si>
  <si>
    <t>　　 17年</t>
    <phoneticPr fontId="8"/>
  </si>
  <si>
    <t>　　 12年</t>
    <phoneticPr fontId="8"/>
  </si>
  <si>
    <t>　　 7年</t>
    <phoneticPr fontId="8"/>
  </si>
  <si>
    <t>老年化指数</t>
  </si>
  <si>
    <t>従属人口指数</t>
  </si>
  <si>
    <t>老年人口指数</t>
  </si>
  <si>
    <t>年少人口指数</t>
  </si>
  <si>
    <t>年　　次</t>
  </si>
  <si>
    <t>（９）　年齢構造指数の推移</t>
    <rPh sb="11" eb="13">
      <t>スイイ</t>
    </rPh>
    <phoneticPr fontId="8"/>
  </si>
  <si>
    <t>資料：　国勢調査　</t>
    <phoneticPr fontId="8"/>
  </si>
  <si>
    <t>22年</t>
    <rPh sb="2" eb="3">
      <t>ネン</t>
    </rPh>
    <phoneticPr fontId="4"/>
  </si>
  <si>
    <t>昭和60年</t>
    <rPh sb="0" eb="2">
      <t>ショウワ</t>
    </rPh>
    <phoneticPr fontId="4"/>
  </si>
  <si>
    <t>（８）　年齢３区分別人口の推移</t>
    <phoneticPr fontId="8"/>
  </si>
  <si>
    <r>
      <t>（1km</t>
    </r>
    <r>
      <rPr>
        <vertAlign val="super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当たり）</t>
    </r>
    <phoneticPr fontId="8"/>
  </si>
  <si>
    <r>
      <t>（km</t>
    </r>
    <r>
      <rPr>
        <vertAlign val="superscript"/>
        <sz val="11"/>
        <rFont val="ＭＳ Ｐ明朝"/>
        <family val="1"/>
        <charset val="128"/>
      </rPr>
      <t>2</t>
    </r>
    <r>
      <rPr>
        <sz val="11"/>
        <rFont val="ＭＳ Ｐ明朝"/>
        <family val="1"/>
        <charset val="128"/>
      </rPr>
      <t>）</t>
    </r>
    <phoneticPr fontId="8"/>
  </si>
  <si>
    <t>（％）</t>
  </si>
  <si>
    <t>増　加　数</t>
  </si>
  <si>
    <t>人　　　口</t>
  </si>
  <si>
    <t>人　口　密　度</t>
  </si>
  <si>
    <t>面　積</t>
  </si>
  <si>
    <t>増加率</t>
  </si>
  <si>
    <t>対前回人口</t>
  </si>
  <si>
    <t>人口集中地区（DIDs）</t>
  </si>
  <si>
    <t>（７）　人口集中地区（DIDs）人口の推移</t>
    <phoneticPr fontId="8"/>
  </si>
  <si>
    <t>八重瀬町</t>
    <rPh sb="0" eb="4">
      <t>ヤエセチョウ</t>
    </rPh>
    <phoneticPr fontId="3"/>
  </si>
  <si>
    <t>豊見城市</t>
    <rPh sb="0" eb="3">
      <t>トミグスク</t>
    </rPh>
    <rPh sb="3" eb="4">
      <t>シ</t>
    </rPh>
    <phoneticPr fontId="3"/>
  </si>
  <si>
    <t>南城市</t>
    <rPh sb="0" eb="3">
      <t>ナンジョウシ</t>
    </rPh>
    <phoneticPr fontId="3"/>
  </si>
  <si>
    <t>与那原町</t>
    <rPh sb="0" eb="4">
      <t>ヨナバルチョウ</t>
    </rPh>
    <phoneticPr fontId="3"/>
  </si>
  <si>
    <t>西原町</t>
    <rPh sb="0" eb="3">
      <t>ニシハラチョウ</t>
    </rPh>
    <phoneticPr fontId="3"/>
  </si>
  <si>
    <t>糸満市</t>
    <rPh sb="0" eb="3">
      <t>イトマンシ</t>
    </rPh>
    <phoneticPr fontId="3"/>
  </si>
  <si>
    <t>那覇市</t>
    <rPh sb="0" eb="3">
      <t>ナハシ</t>
    </rPh>
    <phoneticPr fontId="3"/>
  </si>
  <si>
    <t>島尻郡</t>
    <rPh sb="0" eb="3">
      <t>シマジリグン</t>
    </rPh>
    <phoneticPr fontId="3"/>
  </si>
  <si>
    <t>沖縄県</t>
    <rPh sb="0" eb="3">
      <t>オキナワケン</t>
    </rPh>
    <phoneticPr fontId="3"/>
  </si>
  <si>
    <t>増加率（％）</t>
    <rPh sb="0" eb="3">
      <t>ゾウカリツ</t>
    </rPh>
    <phoneticPr fontId="3"/>
  </si>
  <si>
    <t>増減</t>
    <rPh sb="0" eb="2">
      <t>ゾウゲン</t>
    </rPh>
    <phoneticPr fontId="3"/>
  </si>
  <si>
    <t>平成１７年人口との比較　　　　　　（△は減）</t>
    <rPh sb="0" eb="2">
      <t>ヘイセイ</t>
    </rPh>
    <rPh sb="4" eb="5">
      <t>ネン</t>
    </rPh>
    <rPh sb="5" eb="7">
      <t>ジンコウ</t>
    </rPh>
    <rPh sb="9" eb="11">
      <t>ヒカク</t>
    </rPh>
    <rPh sb="20" eb="21">
      <t>ゲン</t>
    </rPh>
    <phoneticPr fontId="3"/>
  </si>
  <si>
    <r>
      <t>面　　積（㎞</t>
    </r>
    <r>
      <rPr>
        <vertAlign val="superscript"/>
        <sz val="11"/>
        <rFont val="ＭＳ Ｐ明朝"/>
        <family val="1"/>
        <charset val="128"/>
      </rPr>
      <t>２</t>
    </r>
    <r>
      <rPr>
        <sz val="11"/>
        <rFont val="ＭＳ Ｐ明朝"/>
        <family val="1"/>
        <charset val="128"/>
      </rPr>
      <t>）</t>
    </r>
    <rPh sb="0" eb="4">
      <t>メンセキ</t>
    </rPh>
    <phoneticPr fontId="3"/>
  </si>
  <si>
    <r>
      <t>人口密度
(</t>
    </r>
    <r>
      <rPr>
        <sz val="10"/>
        <rFont val="ＭＳ Ｐ明朝"/>
        <family val="1"/>
        <charset val="128"/>
      </rPr>
      <t>１</t>
    </r>
    <r>
      <rPr>
        <sz val="11"/>
        <rFont val="ＭＳ Ｐ明朝"/>
        <family val="1"/>
        <charset val="128"/>
      </rPr>
      <t>㎞</t>
    </r>
    <r>
      <rPr>
        <vertAlign val="superscript"/>
        <sz val="8"/>
        <rFont val="ＭＳ Ｐ明朝"/>
        <family val="1"/>
        <charset val="128"/>
      </rPr>
      <t>２</t>
    </r>
    <r>
      <rPr>
        <sz val="9"/>
        <rFont val="ＭＳ Ｐ明朝"/>
        <family val="1"/>
        <charset val="128"/>
      </rPr>
      <t>当り</t>
    </r>
    <r>
      <rPr>
        <sz val="11"/>
        <rFont val="ＭＳ Ｐ明朝"/>
        <family val="1"/>
        <charset val="128"/>
      </rPr>
      <t>)</t>
    </r>
    <rPh sb="0" eb="2">
      <t>ジンコウ</t>
    </rPh>
    <rPh sb="2" eb="4">
      <t>ミツド</t>
    </rPh>
    <rPh sb="9" eb="10">
      <t>ア</t>
    </rPh>
    <phoneticPr fontId="3"/>
  </si>
  <si>
    <t>人　　　　　　口</t>
    <rPh sb="0" eb="8">
      <t>ジンコウ</t>
    </rPh>
    <phoneticPr fontId="3"/>
  </si>
  <si>
    <t>市町村名　</t>
    <rPh sb="0" eb="3">
      <t>シチョウソン</t>
    </rPh>
    <rPh sb="3" eb="4">
      <t>メイ</t>
    </rPh>
    <phoneticPr fontId="3"/>
  </si>
  <si>
    <t>（１０）　南部（隣）市町村の男女別人口、世帯数及び面積</t>
    <rPh sb="5" eb="7">
      <t>ナンブ</t>
    </rPh>
    <rPh sb="8" eb="9">
      <t>リンセツ</t>
    </rPh>
    <rPh sb="10" eb="13">
      <t>シチョウソン</t>
    </rPh>
    <rPh sb="14" eb="17">
      <t>ダンジョベツ</t>
    </rPh>
    <rPh sb="17" eb="19">
      <t>ジンコウ</t>
    </rPh>
    <rPh sb="20" eb="23">
      <t>セタイスウ</t>
    </rPh>
    <rPh sb="23" eb="24">
      <t>オヨ</t>
    </rPh>
    <rPh sb="25" eb="27">
      <t>メンセキ</t>
    </rPh>
    <phoneticPr fontId="3"/>
  </si>
  <si>
    <t>　１）配偶関係「不詳」を含む。</t>
    <rPh sb="3" eb="5">
      <t>ハイグウ</t>
    </rPh>
    <rPh sb="5" eb="7">
      <t>カンケイ</t>
    </rPh>
    <rPh sb="8" eb="10">
      <t>フショウ</t>
    </rPh>
    <rPh sb="12" eb="13">
      <t>フク</t>
    </rPh>
    <phoneticPr fontId="3"/>
  </si>
  <si>
    <t>85歳以上</t>
    <rPh sb="2" eb="3">
      <t>サイ</t>
    </rPh>
    <rPh sb="3" eb="5">
      <t>イジョウ</t>
    </rPh>
    <phoneticPr fontId="3"/>
  </si>
  <si>
    <t xml:space="preserve"> 15～19歳</t>
    <rPh sb="6" eb="7">
      <t>サイ</t>
    </rPh>
    <phoneticPr fontId="3"/>
  </si>
  <si>
    <t>総　　　数</t>
    <rPh sb="0" eb="5">
      <t>ソウスウ</t>
    </rPh>
    <phoneticPr fontId="3"/>
  </si>
  <si>
    <t>離　別</t>
    <rPh sb="0" eb="3">
      <t>リベツ</t>
    </rPh>
    <phoneticPr fontId="3"/>
  </si>
  <si>
    <t>死　別</t>
    <rPh sb="0" eb="3">
      <t>シベツ</t>
    </rPh>
    <phoneticPr fontId="3"/>
  </si>
  <si>
    <t>有配偶</t>
    <rPh sb="0" eb="1">
      <t>ユウ</t>
    </rPh>
    <rPh sb="1" eb="3">
      <t>ハイグウ</t>
    </rPh>
    <phoneticPr fontId="3"/>
  </si>
  <si>
    <t>未　婚</t>
    <rPh sb="0" eb="3">
      <t>ミコン</t>
    </rPh>
    <phoneticPr fontId="3"/>
  </si>
  <si>
    <r>
      <t>総　数</t>
    </r>
    <r>
      <rPr>
        <vertAlign val="superscript"/>
        <sz val="11"/>
        <rFont val="ＭＳ Ｐ明朝"/>
        <family val="1"/>
        <charset val="128"/>
      </rPr>
      <t>１）</t>
    </r>
    <rPh sb="0" eb="3">
      <t>ソウスウ</t>
    </rPh>
    <phoneticPr fontId="3"/>
  </si>
  <si>
    <t>年　　　齢（5歳階級）</t>
    <rPh sb="0" eb="5">
      <t>ネンレイ</t>
    </rPh>
    <rPh sb="7" eb="8">
      <t>サイ</t>
    </rPh>
    <rPh sb="8" eb="10">
      <t>カイキュウ</t>
    </rPh>
    <phoneticPr fontId="3"/>
  </si>
  <si>
    <t>（１２）　配偶関係（４区分）、年齢（５歳階級）男女別１５歳以上人口の推移</t>
    <rPh sb="15" eb="17">
      <t>ネンレイ</t>
    </rPh>
    <rPh sb="19" eb="20">
      <t>サイ</t>
    </rPh>
    <rPh sb="20" eb="22">
      <t>カイキュウ</t>
    </rPh>
    <phoneticPr fontId="3"/>
  </si>
  <si>
    <t>　注：総数には配偶関係「不詳」を含む</t>
    <rPh sb="1" eb="2">
      <t>チュウ</t>
    </rPh>
    <rPh sb="3" eb="5">
      <t>ソウスウ</t>
    </rPh>
    <rPh sb="7" eb="9">
      <t>ハイグウ</t>
    </rPh>
    <rPh sb="9" eb="11">
      <t>カンケイ</t>
    </rPh>
    <rPh sb="12" eb="14">
      <t>フショウ</t>
    </rPh>
    <rPh sb="16" eb="17">
      <t>フク</t>
    </rPh>
    <phoneticPr fontId="3"/>
  </si>
  <si>
    <t xml:space="preserve">17年 </t>
    <phoneticPr fontId="3"/>
  </si>
  <si>
    <t>離　　　別</t>
    <rPh sb="0" eb="5">
      <t>リベツ</t>
    </rPh>
    <phoneticPr fontId="3"/>
  </si>
  <si>
    <t>死　　　別</t>
    <rPh sb="0" eb="5">
      <t>シベツ</t>
    </rPh>
    <phoneticPr fontId="3"/>
  </si>
  <si>
    <t>有　配　偶</t>
    <rPh sb="0" eb="1">
      <t>ユウ</t>
    </rPh>
    <rPh sb="2" eb="5">
      <t>ハイグウ</t>
    </rPh>
    <phoneticPr fontId="3"/>
  </si>
  <si>
    <t>未　　　婚</t>
    <rPh sb="0" eb="5">
      <t>ミコン</t>
    </rPh>
    <phoneticPr fontId="3"/>
  </si>
  <si>
    <t>区　　　分</t>
    <rPh sb="0" eb="5">
      <t>クブン</t>
    </rPh>
    <phoneticPr fontId="3"/>
  </si>
  <si>
    <t>（１１）　配偶関係（４区分）、男女別１５歳以上人口の推移</t>
    <rPh sb="5" eb="7">
      <t>ハイグウ</t>
    </rPh>
    <rPh sb="7" eb="9">
      <t>カンケイ</t>
    </rPh>
    <rPh sb="11" eb="13">
      <t>クブン</t>
    </rPh>
    <rPh sb="15" eb="18">
      <t>ダンジョベツ</t>
    </rPh>
    <rPh sb="20" eb="21">
      <t>サイ</t>
    </rPh>
    <rPh sb="21" eb="23">
      <t>イジョウ</t>
    </rPh>
    <rPh sb="23" eb="25">
      <t>ジンコウ</t>
    </rPh>
    <rPh sb="26" eb="28">
      <t>スイイ</t>
    </rPh>
    <phoneticPr fontId="3"/>
  </si>
  <si>
    <t>２）夫の親か妻の親か特定できない場合を含む</t>
    <phoneticPr fontId="3"/>
  </si>
  <si>
    <t>１）世帯の家族類型「不詳」を含む</t>
    <rPh sb="2" eb="4">
      <t>セタイ</t>
    </rPh>
    <rPh sb="5" eb="7">
      <t>カゾク</t>
    </rPh>
    <rPh sb="7" eb="9">
      <t>ルイケイ</t>
    </rPh>
    <rPh sb="10" eb="12">
      <t>フショウ</t>
    </rPh>
    <rPh sb="14" eb="15">
      <t>フク</t>
    </rPh>
    <phoneticPr fontId="3"/>
  </si>
  <si>
    <t>父子世帯</t>
    <rPh sb="0" eb="2">
      <t>フシ</t>
    </rPh>
    <rPh sb="2" eb="4">
      <t>セタイ</t>
    </rPh>
    <phoneticPr fontId="3"/>
  </si>
  <si>
    <t>母子世帯</t>
    <rPh sb="0" eb="2">
      <t>ボシ</t>
    </rPh>
    <rPh sb="2" eb="4">
      <t>セタイ</t>
    </rPh>
    <phoneticPr fontId="3"/>
  </si>
  <si>
    <t>（再掲）</t>
    <rPh sb="1" eb="3">
      <t>サイケイ</t>
    </rPh>
    <phoneticPr fontId="3"/>
  </si>
  <si>
    <t>単独世帯</t>
    <rPh sb="0" eb="2">
      <t>タンドク</t>
    </rPh>
    <rPh sb="2" eb="4">
      <t>セタイ</t>
    </rPh>
    <phoneticPr fontId="3"/>
  </si>
  <si>
    <t>Ｃ</t>
    <phoneticPr fontId="3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</si>
  <si>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3"/>
  </si>
  <si>
    <t>Ｂ</t>
    <phoneticPr fontId="3"/>
  </si>
  <si>
    <t>他に分類されない親族世帯</t>
    <rPh sb="0" eb="1">
      <t>ホカ</t>
    </rPh>
    <rPh sb="2" eb="4">
      <t>ブンルイ</t>
    </rPh>
    <rPh sb="8" eb="10">
      <t>シンゾク</t>
    </rPh>
    <rPh sb="10" eb="12">
      <t>セタイ</t>
    </rPh>
    <phoneticPr fontId="3"/>
  </si>
  <si>
    <t>(14)</t>
  </si>
  <si>
    <t>兄弟姉妹のみから成る世帯</t>
    <rPh sb="0" eb="2">
      <t>キョウダイ</t>
    </rPh>
    <rPh sb="2" eb="4">
      <t>シマイ</t>
    </rPh>
    <rPh sb="8" eb="9">
      <t>ナ</t>
    </rPh>
    <rPh sb="10" eb="12">
      <t>セタイ</t>
    </rPh>
    <phoneticPr fontId="3"/>
  </si>
  <si>
    <t>(13)</t>
    <phoneticPr fontId="3"/>
  </si>
  <si>
    <t>夫婦、子供、妻の親と他の親族から成る世帯</t>
    <rPh sb="0" eb="2">
      <t>フウフ</t>
    </rPh>
    <rPh sb="3" eb="5">
      <t>コドモ</t>
    </rPh>
    <rPh sb="6" eb="7">
      <t>ツマ</t>
    </rPh>
    <rPh sb="8" eb="9">
      <t>オヤ</t>
    </rPh>
    <rPh sb="10" eb="11">
      <t>ホカ</t>
    </rPh>
    <rPh sb="12" eb="14">
      <t>シンゾク</t>
    </rPh>
    <rPh sb="16" eb="17">
      <t>ナ</t>
    </rPh>
    <rPh sb="18" eb="20">
      <t>セタイ</t>
    </rPh>
    <phoneticPr fontId="3"/>
  </si>
  <si>
    <t>②</t>
    <phoneticPr fontId="3"/>
  </si>
  <si>
    <t>夫婦、子供、夫の親と他の親族から成る世帯</t>
    <rPh sb="0" eb="2">
      <t>フウフ</t>
    </rPh>
    <rPh sb="3" eb="5">
      <t>コドモ</t>
    </rPh>
    <rPh sb="6" eb="7">
      <t>オット</t>
    </rPh>
    <rPh sb="8" eb="9">
      <t>オヤ</t>
    </rPh>
    <rPh sb="10" eb="11">
      <t>ホカ</t>
    </rPh>
    <rPh sb="12" eb="14">
      <t>シンゾク</t>
    </rPh>
    <rPh sb="16" eb="17">
      <t>ナ</t>
    </rPh>
    <rPh sb="18" eb="20">
      <t>セタイ</t>
    </rPh>
    <phoneticPr fontId="3"/>
  </si>
  <si>
    <t>①</t>
    <phoneticPr fontId="3"/>
  </si>
  <si>
    <t>2）</t>
    <phoneticPr fontId="3"/>
  </si>
  <si>
    <t>夫婦、子供、親と他の親族から成る世帯</t>
    <rPh sb="0" eb="2">
      <t>フウフ</t>
    </rPh>
    <rPh sb="3" eb="5">
      <t>コドモ</t>
    </rPh>
    <rPh sb="6" eb="7">
      <t>オヤ</t>
    </rPh>
    <rPh sb="8" eb="9">
      <t>ホカ</t>
    </rPh>
    <rPh sb="10" eb="12">
      <t>シンゾク</t>
    </rPh>
    <rPh sb="14" eb="15">
      <t>ナ</t>
    </rPh>
    <rPh sb="16" eb="18">
      <t>セタイ</t>
    </rPh>
    <phoneticPr fontId="3"/>
  </si>
  <si>
    <t>(12)</t>
    <phoneticPr fontId="3"/>
  </si>
  <si>
    <t>夫婦、妻の親と他の親族から成る世帯</t>
    <rPh sb="0" eb="2">
      <t>フウフ</t>
    </rPh>
    <rPh sb="3" eb="4">
      <t>ツマ</t>
    </rPh>
    <rPh sb="5" eb="6">
      <t>オヤ</t>
    </rPh>
    <rPh sb="7" eb="8">
      <t>ホカ</t>
    </rPh>
    <rPh sb="9" eb="11">
      <t>シンゾク</t>
    </rPh>
    <rPh sb="13" eb="14">
      <t>ナ</t>
    </rPh>
    <rPh sb="15" eb="17">
      <t>セタイ</t>
    </rPh>
    <phoneticPr fontId="3"/>
  </si>
  <si>
    <t>夫婦、夫の親と他の親族から成る世帯</t>
    <rPh sb="0" eb="2">
      <t>フウフ</t>
    </rPh>
    <rPh sb="3" eb="4">
      <t>オット</t>
    </rPh>
    <rPh sb="5" eb="6">
      <t>オヤ</t>
    </rPh>
    <rPh sb="7" eb="8">
      <t>ホカ</t>
    </rPh>
    <rPh sb="9" eb="11">
      <t>シンゾク</t>
    </rPh>
    <rPh sb="13" eb="14">
      <t>ナ</t>
    </rPh>
    <rPh sb="15" eb="17">
      <t>セタイ</t>
    </rPh>
    <phoneticPr fontId="3"/>
  </si>
  <si>
    <t>から成る世帯</t>
    <rPh sb="2" eb="3">
      <t>ナ</t>
    </rPh>
    <rPh sb="4" eb="6">
      <t>セタイ</t>
    </rPh>
    <phoneticPr fontId="3"/>
  </si>
  <si>
    <t>夫婦、親と他の親族（子供を含まない）</t>
    <rPh sb="0" eb="2">
      <t>フウフ</t>
    </rPh>
    <rPh sb="3" eb="4">
      <t>オヤ</t>
    </rPh>
    <rPh sb="5" eb="6">
      <t>ホカ</t>
    </rPh>
    <rPh sb="7" eb="9">
      <t>シンゾク</t>
    </rPh>
    <rPh sb="10" eb="12">
      <t>コドモ</t>
    </rPh>
    <rPh sb="13" eb="14">
      <t>フク</t>
    </rPh>
    <phoneticPr fontId="3"/>
  </si>
  <si>
    <t>(11)</t>
  </si>
  <si>
    <t>夫婦、子供と他の親族（親を含まない）</t>
    <rPh sb="0" eb="2">
      <t>フウフ</t>
    </rPh>
    <rPh sb="3" eb="5">
      <t>コドモ</t>
    </rPh>
    <rPh sb="6" eb="7">
      <t>ホカ</t>
    </rPh>
    <rPh sb="8" eb="10">
      <t>シンゾク</t>
    </rPh>
    <rPh sb="11" eb="12">
      <t>オヤ</t>
    </rPh>
    <rPh sb="13" eb="14">
      <t>フク</t>
    </rPh>
    <phoneticPr fontId="3"/>
  </si>
  <si>
    <t>(10)</t>
    <phoneticPr fontId="3"/>
  </si>
  <si>
    <t>夫婦と他の親族（親、子供を含まない）</t>
    <rPh sb="0" eb="2">
      <t>フウフ</t>
    </rPh>
    <rPh sb="3" eb="4">
      <t>ホカ</t>
    </rPh>
    <rPh sb="5" eb="7">
      <t>シンゾク</t>
    </rPh>
    <rPh sb="8" eb="9">
      <t>オヤ</t>
    </rPh>
    <rPh sb="10" eb="12">
      <t>コドモ</t>
    </rPh>
    <rPh sb="13" eb="14">
      <t>フク</t>
    </rPh>
    <phoneticPr fontId="3"/>
  </si>
  <si>
    <t>(9)</t>
    <phoneticPr fontId="3"/>
  </si>
  <si>
    <t>夫婦、子供と妻の親から成る世帯</t>
    <rPh sb="0" eb="2">
      <t>フウフ</t>
    </rPh>
    <rPh sb="3" eb="5">
      <t>コドモ</t>
    </rPh>
    <rPh sb="6" eb="7">
      <t>ツマ</t>
    </rPh>
    <rPh sb="8" eb="9">
      <t>オヤ</t>
    </rPh>
    <rPh sb="11" eb="12">
      <t>ナ</t>
    </rPh>
    <rPh sb="13" eb="15">
      <t>セタイ</t>
    </rPh>
    <phoneticPr fontId="3"/>
  </si>
  <si>
    <t>夫婦、子供と夫の親から成る世帯</t>
    <rPh sb="0" eb="2">
      <t>フウフ</t>
    </rPh>
    <rPh sb="3" eb="5">
      <t>コドモ</t>
    </rPh>
    <rPh sb="6" eb="7">
      <t>オット</t>
    </rPh>
    <rPh sb="8" eb="9">
      <t>オヤ</t>
    </rPh>
    <rPh sb="11" eb="12">
      <t>ナ</t>
    </rPh>
    <rPh sb="13" eb="15">
      <t>セタイ</t>
    </rPh>
    <phoneticPr fontId="3"/>
  </si>
  <si>
    <t>夫婦、子供とひとり親から成る世帯</t>
    <rPh sb="3" eb="5">
      <t>コドモ</t>
    </rPh>
    <rPh sb="9" eb="10">
      <t>リョウシン</t>
    </rPh>
    <phoneticPr fontId="3"/>
  </si>
  <si>
    <t>(8)</t>
    <phoneticPr fontId="3"/>
  </si>
  <si>
    <t>夫婦、子供と両親から成る世帯</t>
    <rPh sb="3" eb="5">
      <t>コドモ</t>
    </rPh>
    <rPh sb="6" eb="8">
      <t>リョウシン</t>
    </rPh>
    <phoneticPr fontId="3"/>
  </si>
  <si>
    <t>(7)</t>
    <phoneticPr fontId="3"/>
  </si>
  <si>
    <t>夫婦と妻の親から成る世帯</t>
    <rPh sb="0" eb="2">
      <t>フウフ</t>
    </rPh>
    <rPh sb="3" eb="4">
      <t>ツマ</t>
    </rPh>
    <rPh sb="5" eb="6">
      <t>オヤ</t>
    </rPh>
    <rPh sb="8" eb="9">
      <t>ナ</t>
    </rPh>
    <rPh sb="10" eb="12">
      <t>セタイ</t>
    </rPh>
    <phoneticPr fontId="3"/>
  </si>
  <si>
    <t>夫婦と夫の親から成る世帯</t>
    <rPh sb="0" eb="2">
      <t>フウフ</t>
    </rPh>
    <rPh sb="3" eb="4">
      <t>オット</t>
    </rPh>
    <rPh sb="5" eb="6">
      <t>オヤ</t>
    </rPh>
    <rPh sb="8" eb="9">
      <t>ナ</t>
    </rPh>
    <rPh sb="10" eb="12">
      <t>セタイ</t>
    </rPh>
    <phoneticPr fontId="3"/>
  </si>
  <si>
    <t>夫婦とひとり親から成る世帯</t>
    <rPh sb="6" eb="7">
      <t>リョウシン</t>
    </rPh>
    <phoneticPr fontId="3"/>
  </si>
  <si>
    <t>(6)</t>
    <phoneticPr fontId="3"/>
  </si>
  <si>
    <t>夫婦と両親から成る世帯</t>
    <rPh sb="3" eb="5">
      <t>リョウシン</t>
    </rPh>
    <phoneticPr fontId="3"/>
  </si>
  <si>
    <t>(5)</t>
    <phoneticPr fontId="3"/>
  </si>
  <si>
    <t>核家族以外の世帯</t>
    <rPh sb="0" eb="3">
      <t>カクカゾク</t>
    </rPh>
    <rPh sb="3" eb="5">
      <t>イガイ</t>
    </rPh>
    <rPh sb="6" eb="8">
      <t>セタイ</t>
    </rPh>
    <phoneticPr fontId="3"/>
  </si>
  <si>
    <t>Ⅱ</t>
    <phoneticPr fontId="3"/>
  </si>
  <si>
    <t>女親と子供から成る世帯</t>
    <rPh sb="0" eb="2">
      <t>オンナオヤ</t>
    </rPh>
    <phoneticPr fontId="3"/>
  </si>
  <si>
    <t>(4)</t>
  </si>
  <si>
    <t>男親と子供から成る世帯</t>
    <rPh sb="0" eb="2">
      <t>オトコオヤ</t>
    </rPh>
    <phoneticPr fontId="3"/>
  </si>
  <si>
    <t>(3)</t>
  </si>
  <si>
    <t>夫婦と子供から成る世帯</t>
    <phoneticPr fontId="3"/>
  </si>
  <si>
    <t>(2)</t>
    <phoneticPr fontId="3"/>
  </si>
  <si>
    <t>夫婦のみの世帯</t>
  </si>
  <si>
    <t>(1)</t>
    <phoneticPr fontId="3"/>
  </si>
  <si>
    <t>核家族世帯</t>
  </si>
  <si>
    <t>Ⅰ</t>
    <phoneticPr fontId="3"/>
  </si>
  <si>
    <t>親族のみの世帯</t>
    <phoneticPr fontId="3"/>
  </si>
  <si>
    <t>Ａ</t>
    <phoneticPr fontId="3"/>
  </si>
  <si>
    <t>1)</t>
    <phoneticPr fontId="3"/>
  </si>
  <si>
    <t>18歳未満　　　　　世帯人員</t>
    <rPh sb="2" eb="3">
      <t>サイ</t>
    </rPh>
    <rPh sb="3" eb="5">
      <t>ミマン</t>
    </rPh>
    <rPh sb="10" eb="12">
      <t>セタイ</t>
    </rPh>
    <rPh sb="12" eb="14">
      <t>ジンイン</t>
    </rPh>
    <phoneticPr fontId="3"/>
  </si>
  <si>
    <t>世帯人員</t>
    <rPh sb="0" eb="2">
      <t>セタイ</t>
    </rPh>
    <rPh sb="2" eb="4">
      <t>ジンイン</t>
    </rPh>
    <phoneticPr fontId="3"/>
  </si>
  <si>
    <t>6歳未満　　　　　世帯人員</t>
    <rPh sb="1" eb="2">
      <t>サイ</t>
    </rPh>
    <rPh sb="2" eb="4">
      <t>ミマン</t>
    </rPh>
    <rPh sb="9" eb="11">
      <t>セタイ</t>
    </rPh>
    <rPh sb="11" eb="13">
      <t>ジンイン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</si>
  <si>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</si>
  <si>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一般世帯数</t>
    <rPh sb="0" eb="2">
      <t>イッパン</t>
    </rPh>
    <rPh sb="2" eb="5">
      <t>セタイスウ</t>
    </rPh>
    <phoneticPr fontId="3"/>
  </si>
  <si>
    <t>世　帯　の　家　族　類　型　（22区分）</t>
    <rPh sb="0" eb="3">
      <t>セタイ</t>
    </rPh>
    <rPh sb="6" eb="9">
      <t>カゾク</t>
    </rPh>
    <rPh sb="10" eb="13">
      <t>ルイケイ</t>
    </rPh>
    <rPh sb="17" eb="19">
      <t>クブン</t>
    </rPh>
    <phoneticPr fontId="3"/>
  </si>
  <si>
    <t>（再掲）　18歳未満世帯員のいる一般世帯</t>
    <rPh sb="1" eb="3">
      <t>サイケイ</t>
    </rPh>
    <rPh sb="7" eb="8">
      <t>サイ</t>
    </rPh>
    <rPh sb="8" eb="10">
      <t>ミマン</t>
    </rPh>
    <rPh sb="10" eb="12">
      <t>セタイ</t>
    </rPh>
    <rPh sb="16" eb="18">
      <t>イッパン</t>
    </rPh>
    <rPh sb="18" eb="20">
      <t>セタイ</t>
    </rPh>
    <phoneticPr fontId="3"/>
  </si>
  <si>
    <t>（再掲）　6歳未満世帯員のいる一般世帯</t>
    <rPh sb="1" eb="2">
      <t>サイ</t>
    </rPh>
    <rPh sb="6" eb="7">
      <t>サイ</t>
    </rPh>
    <rPh sb="7" eb="9">
      <t>ミマン</t>
    </rPh>
    <rPh sb="9" eb="11">
      <t>セタイ</t>
    </rPh>
    <rPh sb="15" eb="17">
      <t>イッパン</t>
    </rPh>
    <rPh sb="17" eb="19">
      <t>セタイ</t>
    </rPh>
    <phoneticPr fontId="3"/>
  </si>
  <si>
    <t>（１３）　世帯の家族類型（22区分）別一般世帯数、一般世帯人員</t>
    <rPh sb="5" eb="7">
      <t>セタイ</t>
    </rPh>
    <rPh sb="8" eb="10">
      <t>カゾク</t>
    </rPh>
    <rPh sb="10" eb="12">
      <t>ルイケイ</t>
    </rPh>
    <rPh sb="15" eb="17">
      <t>クブン</t>
    </rPh>
    <rPh sb="18" eb="19">
      <t>ベツ</t>
    </rPh>
    <rPh sb="19" eb="21">
      <t>イッパン</t>
    </rPh>
    <rPh sb="21" eb="24">
      <t>セタイスウ</t>
    </rPh>
    <rPh sb="25" eb="27">
      <t>イッパン</t>
    </rPh>
    <rPh sb="27" eb="29">
      <t>セタイ</t>
    </rPh>
    <rPh sb="29" eb="31">
      <t>ジンイン</t>
    </rPh>
    <phoneticPr fontId="3"/>
  </si>
  <si>
    <t>※世帯の種類不詳を含む</t>
    <rPh sb="1" eb="3">
      <t>セタイ</t>
    </rPh>
    <rPh sb="4" eb="6">
      <t>シュルイ</t>
    </rPh>
    <rPh sb="6" eb="8">
      <t>フショウ</t>
    </rPh>
    <rPh sb="9" eb="10">
      <t>フク</t>
    </rPh>
    <phoneticPr fontId="3"/>
  </si>
  <si>
    <t>　　　22年</t>
    <rPh sb="5" eb="6">
      <t>ネン</t>
    </rPh>
    <phoneticPr fontId="3"/>
  </si>
  <si>
    <t>17年　</t>
    <phoneticPr fontId="3"/>
  </si>
  <si>
    <t>７年　</t>
    <phoneticPr fontId="3"/>
  </si>
  <si>
    <t>平成　2年　</t>
    <rPh sb="0" eb="2">
      <t>ヘイセイ</t>
    </rPh>
    <rPh sb="4" eb="5">
      <t>ネン</t>
    </rPh>
    <phoneticPr fontId="3"/>
  </si>
  <si>
    <t>一世帯　当人員</t>
    <rPh sb="0" eb="2">
      <t>イッセ</t>
    </rPh>
    <rPh sb="2" eb="3">
      <t>タイ</t>
    </rPh>
    <rPh sb="4" eb="5">
      <t>ア</t>
    </rPh>
    <rPh sb="5" eb="7">
      <t>ジンイン</t>
    </rPh>
    <phoneticPr fontId="3"/>
  </si>
  <si>
    <t>３人</t>
    <rPh sb="1" eb="2">
      <t>ニン</t>
    </rPh>
    <phoneticPr fontId="3"/>
  </si>
  <si>
    <t>２人</t>
  </si>
  <si>
    <t>１人</t>
    <rPh sb="1" eb="2">
      <t>ニン</t>
    </rPh>
    <phoneticPr fontId="3"/>
  </si>
  <si>
    <t>総　　　　　数</t>
    <rPh sb="0" eb="7">
      <t>ソウスウ</t>
    </rPh>
    <phoneticPr fontId="3"/>
  </si>
  <si>
    <t>普　　　　　　　　　　　　　　　　　　　通</t>
    <rPh sb="0" eb="21">
      <t>フツウ</t>
    </rPh>
    <phoneticPr fontId="3"/>
  </si>
  <si>
    <t>（１５）　世帯の種類、世帯人員別世帯数及び世帯人員</t>
    <rPh sb="5" eb="7">
      <t>セタイ</t>
    </rPh>
    <rPh sb="8" eb="10">
      <t>シュルイ</t>
    </rPh>
    <rPh sb="11" eb="13">
      <t>セタイ</t>
    </rPh>
    <rPh sb="13" eb="15">
      <t>ジンイン</t>
    </rPh>
    <rPh sb="15" eb="16">
      <t>ベツ</t>
    </rPh>
    <rPh sb="16" eb="19">
      <t>セタイスウ</t>
    </rPh>
    <rPh sb="19" eb="20">
      <t>オヨ</t>
    </rPh>
    <rPh sb="21" eb="23">
      <t>セタイ</t>
    </rPh>
    <rPh sb="23" eb="25">
      <t>ジンイン</t>
    </rPh>
    <phoneticPr fontId="3"/>
  </si>
  <si>
    <t>計</t>
    <rPh sb="0" eb="1">
      <t>ケイ</t>
    </rPh>
    <phoneticPr fontId="3"/>
  </si>
  <si>
    <t>宮平ハイツ</t>
    <rPh sb="0" eb="2">
      <t>ミヤヒラ</t>
    </rPh>
    <phoneticPr fontId="3"/>
  </si>
  <si>
    <t>北丘ハイツ</t>
    <rPh sb="0" eb="1">
      <t>キタオカ</t>
    </rPh>
    <rPh sb="1" eb="2">
      <t>オカ</t>
    </rPh>
    <phoneticPr fontId="3"/>
  </si>
  <si>
    <t>東新川</t>
    <rPh sb="0" eb="1">
      <t>ヒガシ</t>
    </rPh>
    <rPh sb="1" eb="3">
      <t>アラカワ</t>
    </rPh>
    <phoneticPr fontId="3"/>
  </si>
  <si>
    <t>第2団地</t>
    <rPh sb="0" eb="1">
      <t>ダイイチ</t>
    </rPh>
    <phoneticPr fontId="3"/>
  </si>
  <si>
    <t>第１団地</t>
    <rPh sb="0" eb="1">
      <t>ダイイチ</t>
    </rPh>
    <rPh sb="2" eb="4">
      <t>ダンチ</t>
    </rPh>
    <phoneticPr fontId="3"/>
  </si>
  <si>
    <t>兼本ハイツ</t>
    <rPh sb="0" eb="2">
      <t>カネモト</t>
    </rPh>
    <phoneticPr fontId="3"/>
  </si>
  <si>
    <t>神　　　里</t>
    <rPh sb="0" eb="5">
      <t>シンザト</t>
    </rPh>
    <phoneticPr fontId="3"/>
  </si>
  <si>
    <t>山　　　川</t>
    <rPh sb="0" eb="5">
      <t>ヤマカワ</t>
    </rPh>
    <phoneticPr fontId="3"/>
  </si>
  <si>
    <t>津嘉山</t>
    <rPh sb="0" eb="3">
      <t>ツカザン</t>
    </rPh>
    <phoneticPr fontId="3"/>
  </si>
  <si>
    <t>照　　屋</t>
    <rPh sb="0" eb="4">
      <t>テルヤ</t>
    </rPh>
    <phoneticPr fontId="3"/>
  </si>
  <si>
    <t>喜屋武</t>
    <rPh sb="0" eb="3">
      <t>キャン</t>
    </rPh>
    <phoneticPr fontId="3"/>
  </si>
  <si>
    <t>本　　部</t>
    <rPh sb="0" eb="4">
      <t>モトブ</t>
    </rPh>
    <phoneticPr fontId="3"/>
  </si>
  <si>
    <t>兼　　城</t>
    <rPh sb="0" eb="4">
      <t>カネグスク</t>
    </rPh>
    <phoneticPr fontId="3"/>
  </si>
  <si>
    <t>宮　　平</t>
    <rPh sb="0" eb="4">
      <t>ミヤヒラ</t>
    </rPh>
    <phoneticPr fontId="3"/>
  </si>
  <si>
    <t>新　　川</t>
    <rPh sb="0" eb="4">
      <t>アラカワ</t>
    </rPh>
    <phoneticPr fontId="3"/>
  </si>
  <si>
    <t>大　　名</t>
    <rPh sb="0" eb="1">
      <t>オオ</t>
    </rPh>
    <rPh sb="3" eb="4">
      <t>ナ</t>
    </rPh>
    <phoneticPr fontId="3"/>
  </si>
  <si>
    <t>宮　　城</t>
    <rPh sb="0" eb="4">
      <t>ミヤギ</t>
    </rPh>
    <phoneticPr fontId="3"/>
  </si>
  <si>
    <t>与那覇</t>
    <rPh sb="0" eb="3">
      <t>ヨナハ</t>
    </rPh>
    <phoneticPr fontId="3"/>
  </si>
  <si>
    <t>人口構成比（％）</t>
    <rPh sb="0" eb="2">
      <t>ジンコウ</t>
    </rPh>
    <rPh sb="2" eb="5">
      <t>コウセイヒ</t>
    </rPh>
    <phoneticPr fontId="3"/>
  </si>
  <si>
    <t>１世帯当たり平均人員</t>
    <rPh sb="1" eb="3">
      <t>セタイ</t>
    </rPh>
    <rPh sb="3" eb="4">
      <t>ア</t>
    </rPh>
    <rPh sb="6" eb="8">
      <t>ヘイキン</t>
    </rPh>
    <rPh sb="8" eb="10">
      <t>ジンイン</t>
    </rPh>
    <phoneticPr fontId="3"/>
  </si>
  <si>
    <t>行政区別</t>
    <rPh sb="0" eb="2">
      <t>ギョウセイ</t>
    </rPh>
    <rPh sb="2" eb="4">
      <t>クベツ</t>
    </rPh>
    <phoneticPr fontId="3"/>
  </si>
  <si>
    <t>（１４）　行政区別人口及び世帯数</t>
    <rPh sb="5" eb="8">
      <t>ギョウセイク</t>
    </rPh>
    <rPh sb="8" eb="9">
      <t>ベツ</t>
    </rPh>
    <rPh sb="9" eb="11">
      <t>ジンコウ</t>
    </rPh>
    <rPh sb="11" eb="12">
      <t>オヨ</t>
    </rPh>
    <rPh sb="13" eb="16">
      <t>セタイスウ</t>
    </rPh>
    <phoneticPr fontId="3"/>
  </si>
  <si>
    <t>…</t>
    <phoneticPr fontId="3"/>
  </si>
  <si>
    <t>10人以上１</t>
    <phoneticPr fontId="3"/>
  </si>
  <si>
    <t>〃 　5</t>
    <phoneticPr fontId="3"/>
  </si>
  <si>
    <t>〃 　7</t>
    <phoneticPr fontId="3"/>
  </si>
  <si>
    <t>〃 　8</t>
    <phoneticPr fontId="3"/>
  </si>
  <si>
    <t>７人以上360</t>
    <phoneticPr fontId="3"/>
  </si>
  <si>
    <t>〃　20</t>
    <phoneticPr fontId="3"/>
  </si>
  <si>
    <t>11人以上</t>
    <rPh sb="2" eb="3">
      <t>ニン</t>
    </rPh>
    <rPh sb="3" eb="5">
      <t>イジョウ</t>
    </rPh>
    <phoneticPr fontId="3"/>
  </si>
  <si>
    <t>１０人</t>
  </si>
  <si>
    <t>９人</t>
  </si>
  <si>
    <t>８人</t>
  </si>
  <si>
    <t>７人</t>
  </si>
  <si>
    <t>６人</t>
    <rPh sb="1" eb="2">
      <t>ニン</t>
    </rPh>
    <phoneticPr fontId="3"/>
  </si>
  <si>
    <t>５人</t>
  </si>
  <si>
    <t>４人</t>
    <rPh sb="1" eb="2">
      <t>ニン</t>
    </rPh>
    <phoneticPr fontId="3"/>
  </si>
  <si>
    <t>準　世　帯</t>
    <rPh sb="0" eb="1">
      <t>ジュン</t>
    </rPh>
    <rPh sb="2" eb="5">
      <t>セタイ</t>
    </rPh>
    <phoneticPr fontId="3"/>
  </si>
  <si>
    <t>世　　　　　　　　　　　　　　　　　　　　帯</t>
    <rPh sb="0" eb="22">
      <t>セタイ</t>
    </rPh>
    <phoneticPr fontId="3"/>
  </si>
  <si>
    <t>１７年　　　</t>
    <rPh sb="2" eb="3">
      <t>ネン</t>
    </rPh>
    <phoneticPr fontId="3"/>
  </si>
  <si>
    <t>１２年　　　</t>
    <rPh sb="2" eb="3">
      <t>ネン</t>
    </rPh>
    <phoneticPr fontId="3"/>
  </si>
  <si>
    <t>７年　　　</t>
    <rPh sb="1" eb="2">
      <t>ネン</t>
    </rPh>
    <phoneticPr fontId="3"/>
  </si>
  <si>
    <t>平成　２年　　　</t>
    <rPh sb="0" eb="2">
      <t>ヘイセイ</t>
    </rPh>
    <rPh sb="4" eb="5">
      <t>ネン</t>
    </rPh>
    <phoneticPr fontId="3"/>
  </si>
  <si>
    <t>60年　　　</t>
  </si>
  <si>
    <t>55年　　　</t>
  </si>
  <si>
    <t>50年　　　</t>
  </si>
  <si>
    <t>45年　　　</t>
  </si>
  <si>
    <t>40年　　　</t>
  </si>
  <si>
    <t>35年　　　</t>
  </si>
  <si>
    <t>30年　　　</t>
  </si>
  <si>
    <t>25年　　　</t>
  </si>
  <si>
    <t>－　</t>
  </si>
  <si>
    <t>20年　　　</t>
  </si>
  <si>
    <t>15年　　　</t>
    <rPh sb="2" eb="3">
      <t>ネン</t>
    </rPh>
    <phoneticPr fontId="3"/>
  </si>
  <si>
    <t>対前回人口増加率（％）</t>
    <rPh sb="0" eb="1">
      <t>タイ</t>
    </rPh>
    <rPh sb="1" eb="3">
      <t>ゼンカイ</t>
    </rPh>
    <rPh sb="3" eb="5">
      <t>ジンコウ</t>
    </rPh>
    <rPh sb="5" eb="8">
      <t>ゾウカリツ</t>
    </rPh>
    <phoneticPr fontId="3"/>
  </si>
  <si>
    <t>一世帯当  たり人員</t>
    <rPh sb="0" eb="3">
      <t>イッセタイ</t>
    </rPh>
    <rPh sb="3" eb="4">
      <t>ア</t>
    </rPh>
    <rPh sb="8" eb="10">
      <t>ジンイン</t>
    </rPh>
    <phoneticPr fontId="3"/>
  </si>
  <si>
    <t>人　　　　　　　口</t>
    <rPh sb="0" eb="9">
      <t>ジンコウ</t>
    </rPh>
    <phoneticPr fontId="3"/>
  </si>
  <si>
    <t>年　　次</t>
    <rPh sb="0" eb="4">
      <t>ネンジ</t>
    </rPh>
    <phoneticPr fontId="3"/>
  </si>
  <si>
    <t>（１６）　国勢調査人口及び世帯数の推移</t>
    <rPh sb="5" eb="7">
      <t>コクセイ</t>
    </rPh>
    <rPh sb="7" eb="9">
      <t>チョウサ</t>
    </rPh>
    <rPh sb="9" eb="11">
      <t>ジンコウ</t>
    </rPh>
    <rPh sb="11" eb="12">
      <t>オヨ</t>
    </rPh>
    <rPh sb="13" eb="16">
      <t>セタイスウ</t>
    </rPh>
    <rPh sb="17" eb="19">
      <t>スイイ</t>
    </rPh>
    <phoneticPr fontId="3"/>
  </si>
  <si>
    <t>資料：住民環境課</t>
    <rPh sb="0" eb="2">
      <t>シリョウ</t>
    </rPh>
    <rPh sb="3" eb="5">
      <t>ジュウミン</t>
    </rPh>
    <rPh sb="5" eb="8">
      <t>カンキョウカ</t>
    </rPh>
    <phoneticPr fontId="4"/>
  </si>
  <si>
    <t>合　　計</t>
    <rPh sb="0" eb="4">
      <t>ゴウケイ</t>
    </rPh>
    <phoneticPr fontId="8"/>
  </si>
  <si>
    <t>滋賀県</t>
  </si>
  <si>
    <t>三重県</t>
  </si>
  <si>
    <t>国外</t>
  </si>
  <si>
    <t>愛知県</t>
  </si>
  <si>
    <t>県外計</t>
  </si>
  <si>
    <t>静岡県</t>
  </si>
  <si>
    <t>鹿児島県</t>
  </si>
  <si>
    <t>岐阜県</t>
  </si>
  <si>
    <t>宮崎県</t>
  </si>
  <si>
    <t>長野県</t>
  </si>
  <si>
    <t>大分県</t>
  </si>
  <si>
    <t>山梨県</t>
  </si>
  <si>
    <t>熊本県</t>
  </si>
  <si>
    <t>福井県</t>
  </si>
  <si>
    <t>長崎県</t>
  </si>
  <si>
    <t>石川県</t>
  </si>
  <si>
    <t>佐賀県</t>
  </si>
  <si>
    <t>富山県</t>
  </si>
  <si>
    <t>福岡県</t>
  </si>
  <si>
    <t>新潟県</t>
  </si>
  <si>
    <t>高知県</t>
  </si>
  <si>
    <t>神奈川県</t>
  </si>
  <si>
    <t>愛媛県</t>
  </si>
  <si>
    <t>東京都</t>
  </si>
  <si>
    <t>香川県</t>
  </si>
  <si>
    <t>千葉県</t>
  </si>
  <si>
    <t>徳島県</t>
  </si>
  <si>
    <t>埼玉県</t>
  </si>
  <si>
    <t>山口県</t>
  </si>
  <si>
    <t>群馬県</t>
  </si>
  <si>
    <t>広島県</t>
  </si>
  <si>
    <t>栃木県</t>
  </si>
  <si>
    <t>岡山県</t>
  </si>
  <si>
    <t>茨城県</t>
  </si>
  <si>
    <t>島根県</t>
  </si>
  <si>
    <t>福島県</t>
  </si>
  <si>
    <t>鳥取県</t>
  </si>
  <si>
    <t>宮城県</t>
  </si>
  <si>
    <t>和歌山県</t>
  </si>
  <si>
    <t>山形県</t>
  </si>
  <si>
    <t>奈良県</t>
  </si>
  <si>
    <t>秋田県</t>
  </si>
  <si>
    <t>兵庫県</t>
  </si>
  <si>
    <t>岩手県</t>
  </si>
  <si>
    <t>大阪府</t>
  </si>
  <si>
    <t>青森県</t>
  </si>
  <si>
    <t>京都府</t>
  </si>
  <si>
    <t>北海道</t>
  </si>
  <si>
    <t>計</t>
  </si>
  <si>
    <t>都道府県名</t>
  </si>
  <si>
    <t>資料：住民環境課</t>
    <rPh sb="0" eb="2">
      <t>シリョウ</t>
    </rPh>
    <rPh sb="3" eb="5">
      <t>ジュウミン</t>
    </rPh>
    <rPh sb="5" eb="7">
      <t>カンキョウ</t>
    </rPh>
    <rPh sb="7" eb="8">
      <t>カ</t>
    </rPh>
    <phoneticPr fontId="3"/>
  </si>
  <si>
    <t>その他</t>
    <rPh sb="0" eb="3">
      <t>ソノタ</t>
    </rPh>
    <phoneticPr fontId="3"/>
  </si>
  <si>
    <t>ザンビア</t>
    <phoneticPr fontId="3"/>
  </si>
  <si>
    <t>フィリピン</t>
    <phoneticPr fontId="3"/>
  </si>
  <si>
    <t>韓国</t>
    <rPh sb="0" eb="2">
      <t>カンコク</t>
    </rPh>
    <phoneticPr fontId="3"/>
  </si>
  <si>
    <t>米国</t>
    <rPh sb="0" eb="2">
      <t>ベイコク</t>
    </rPh>
    <phoneticPr fontId="3"/>
  </si>
  <si>
    <t>ペルー</t>
    <phoneticPr fontId="3"/>
  </si>
  <si>
    <t>ブラジル</t>
    <phoneticPr fontId="3"/>
  </si>
  <si>
    <t>中国</t>
    <rPh sb="0" eb="2">
      <t>チュウゴク</t>
    </rPh>
    <phoneticPr fontId="3"/>
  </si>
  <si>
    <t>27年</t>
    <rPh sb="2" eb="3">
      <t>ネン</t>
    </rPh>
    <phoneticPr fontId="3"/>
  </si>
  <si>
    <t>26年</t>
    <rPh sb="2" eb="3">
      <t>ネン</t>
    </rPh>
    <phoneticPr fontId="3"/>
  </si>
  <si>
    <t>25年</t>
    <rPh sb="2" eb="3">
      <t>ネン</t>
    </rPh>
    <phoneticPr fontId="3"/>
  </si>
  <si>
    <t>国籍別</t>
    <rPh sb="0" eb="2">
      <t>コクセキ</t>
    </rPh>
    <rPh sb="2" eb="3">
      <t>ベツ</t>
    </rPh>
    <phoneticPr fontId="3"/>
  </si>
  <si>
    <t>平成</t>
    <rPh sb="0" eb="2">
      <t>ヘイセイ</t>
    </rPh>
    <phoneticPr fontId="3"/>
  </si>
  <si>
    <t>年次別</t>
    <rPh sb="0" eb="3">
      <t>ネンジベツ</t>
    </rPh>
    <phoneticPr fontId="3"/>
  </si>
  <si>
    <t>（１９）　外国人登録状況</t>
    <rPh sb="5" eb="8">
      <t>ガイコクジン</t>
    </rPh>
    <rPh sb="8" eb="10">
      <t>トウロク</t>
    </rPh>
    <rPh sb="10" eb="12">
      <t>ジョウキョウ</t>
    </rPh>
    <phoneticPr fontId="3"/>
  </si>
  <si>
    <t xml:space="preserve">12月 </t>
    <rPh sb="2" eb="3">
      <t>ガツ</t>
    </rPh>
    <phoneticPr fontId="3"/>
  </si>
  <si>
    <t xml:space="preserve">11月 </t>
    <rPh sb="2" eb="3">
      <t>ガツ</t>
    </rPh>
    <phoneticPr fontId="3"/>
  </si>
  <si>
    <t xml:space="preserve">10月 </t>
    <rPh sb="2" eb="3">
      <t>ガツ</t>
    </rPh>
    <phoneticPr fontId="3"/>
  </si>
  <si>
    <t xml:space="preserve">9月 </t>
  </si>
  <si>
    <t xml:space="preserve">8月 </t>
  </si>
  <si>
    <t xml:space="preserve">7月 </t>
  </si>
  <si>
    <t xml:space="preserve">6月 </t>
  </si>
  <si>
    <t xml:space="preserve">5月 </t>
  </si>
  <si>
    <t xml:space="preserve">4月 </t>
  </si>
  <si>
    <t xml:space="preserve">3月 </t>
  </si>
  <si>
    <t xml:space="preserve">2月 </t>
    <rPh sb="1" eb="2">
      <t>ガツ</t>
    </rPh>
    <phoneticPr fontId="3"/>
  </si>
  <si>
    <t xml:space="preserve">1月 </t>
    <rPh sb="1" eb="2">
      <t>ガツ</t>
    </rPh>
    <phoneticPr fontId="3"/>
  </si>
  <si>
    <t>離婚（件）</t>
    <phoneticPr fontId="3"/>
  </si>
  <si>
    <t>婚姻（件）</t>
    <rPh sb="0" eb="2">
      <t>コンイン</t>
    </rPh>
    <rPh sb="3" eb="4">
      <t>ケン</t>
    </rPh>
    <phoneticPr fontId="3"/>
  </si>
  <si>
    <t>離婚（件）</t>
    <rPh sb="0" eb="2">
      <t>リコン</t>
    </rPh>
    <rPh sb="3" eb="4">
      <t>ケン</t>
    </rPh>
    <phoneticPr fontId="3"/>
  </si>
  <si>
    <t>（１８）　婚姻・離婚届出状況</t>
    <rPh sb="5" eb="7">
      <t>コンイン</t>
    </rPh>
    <rPh sb="8" eb="11">
      <t>リコントドケ</t>
    </rPh>
    <rPh sb="11" eb="12">
      <t>デ</t>
    </rPh>
    <rPh sb="12" eb="14">
      <t>ジョウキョウ</t>
    </rPh>
    <phoneticPr fontId="3"/>
  </si>
  <si>
    <r>
      <t>（５）　年齢５歳階級別人口（Ｐ</t>
    </r>
    <r>
      <rPr>
        <sz val="12"/>
        <rFont val="ＭＳ Ｐ明朝"/>
        <family val="1"/>
        <charset val="128"/>
      </rPr>
      <t>20･</t>
    </r>
    <r>
      <rPr>
        <sz val="12"/>
        <rFont val="ＭＳ Ｐ明朝"/>
        <family val="1"/>
        <charset val="128"/>
      </rPr>
      <t>2</t>
    </r>
    <r>
      <rPr>
        <sz val="12"/>
        <rFont val="ＭＳ Ｐ明朝"/>
        <family val="1"/>
        <charset val="128"/>
      </rPr>
      <t>1参照）</t>
    </r>
    <rPh sb="4" eb="6">
      <t>ネンレイ</t>
    </rPh>
    <rPh sb="7" eb="8">
      <t>サイ</t>
    </rPh>
    <rPh sb="8" eb="11">
      <t>カイキュウベツ</t>
    </rPh>
    <rPh sb="11" eb="13">
      <t>ジンコウ</t>
    </rPh>
    <rPh sb="20" eb="22">
      <t>サンショウ</t>
    </rPh>
    <phoneticPr fontId="3"/>
  </si>
  <si>
    <t>昭和60年　</t>
    <rPh sb="0" eb="2">
      <t>ショウワ</t>
    </rPh>
    <phoneticPr fontId="3"/>
  </si>
  <si>
    <t>　項目</t>
    <rPh sb="1" eb="3">
      <t>コウモク</t>
    </rPh>
    <phoneticPr fontId="3"/>
  </si>
  <si>
    <t>南風原町</t>
    <phoneticPr fontId="3"/>
  </si>
  <si>
    <t>資料：国勢調査</t>
    <rPh sb="0" eb="2">
      <t>シリョウ</t>
    </rPh>
    <rPh sb="3" eb="5">
      <t>コクセイ</t>
    </rPh>
    <rPh sb="5" eb="7">
      <t>チョウサ</t>
    </rPh>
    <phoneticPr fontId="3"/>
  </si>
  <si>
    <t>各年10月１日現在</t>
    <rPh sb="0" eb="2">
      <t>カクネン</t>
    </rPh>
    <rPh sb="4" eb="5">
      <t>ガツ</t>
    </rPh>
    <rPh sb="6" eb="7">
      <t>ヒ</t>
    </rPh>
    <rPh sb="7" eb="9">
      <t>ゲンザイ</t>
    </rPh>
    <phoneticPr fontId="3"/>
  </si>
  <si>
    <t>各年10月1日現在</t>
    <rPh sb="0" eb="2">
      <t>カクネン</t>
    </rPh>
    <rPh sb="4" eb="5">
      <t>ツキ</t>
    </rPh>
    <rPh sb="6" eb="7">
      <t>ヒ</t>
    </rPh>
    <rPh sb="7" eb="9">
      <t>ゲンザイ</t>
    </rPh>
    <phoneticPr fontId="3"/>
  </si>
  <si>
    <t>資料：国勢調査</t>
    <phoneticPr fontId="3"/>
  </si>
  <si>
    <t>資料：国勢調査</t>
    <phoneticPr fontId="3"/>
  </si>
  <si>
    <t>　各年10月1日現在</t>
    <phoneticPr fontId="8"/>
  </si>
  <si>
    <t>各年10月1日現在</t>
    <phoneticPr fontId="8"/>
  </si>
  <si>
    <t>資料：国勢調査</t>
    <phoneticPr fontId="8"/>
  </si>
  <si>
    <t>平成27年（2015年）</t>
    <rPh sb="0" eb="2">
      <t>ヘイセイ</t>
    </rPh>
    <rPh sb="4" eb="5">
      <t>ネン</t>
    </rPh>
    <phoneticPr fontId="3"/>
  </si>
  <si>
    <t>平成22年　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</si>
  <si>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</si>
  <si>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27年</t>
    <rPh sb="2" eb="3">
      <t>ネン</t>
    </rPh>
    <phoneticPr fontId="3"/>
  </si>
  <si>
    <t>－</t>
    <phoneticPr fontId="3"/>
  </si>
  <si>
    <t>※不詳は除く</t>
    <rPh sb="1" eb="3">
      <t>フショウ</t>
    </rPh>
    <rPh sb="4" eb="5">
      <t>ノゾ</t>
    </rPh>
    <phoneticPr fontId="3"/>
  </si>
  <si>
    <t>　　 27年</t>
    <rPh sb="5" eb="6">
      <t>ネン</t>
    </rPh>
    <phoneticPr fontId="4"/>
  </si>
  <si>
    <t>平成22年</t>
    <rPh sb="0" eb="2">
      <t>ヘイセイ</t>
    </rPh>
    <rPh sb="4" eb="5">
      <t>ネン</t>
    </rPh>
    <phoneticPr fontId="3"/>
  </si>
  <si>
    <t>平成27年10月1日現在　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</si>
  <si>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資料：平成27年国勢調査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3"/>
  </si>
  <si>
    <t>１）国土交通省国土地理院「平成27年全国都道府県市町村別面積調」による。</t>
    <rPh sb="2" eb="4">
      <t>コクド</t>
    </rPh>
    <rPh sb="4" eb="6">
      <t>コウツウ</t>
    </rPh>
    <rPh sb="6" eb="7">
      <t>ショウ</t>
    </rPh>
    <rPh sb="7" eb="12">
      <t>コクドチリイン</t>
    </rPh>
    <rPh sb="13" eb="15">
      <t>ヘイセイ</t>
    </rPh>
    <rPh sb="17" eb="18">
      <t>ネン</t>
    </rPh>
    <rPh sb="18" eb="20">
      <t>ゼンコク</t>
    </rPh>
    <rPh sb="20" eb="24">
      <t>トドウフケン</t>
    </rPh>
    <rPh sb="24" eb="27">
      <t>シチョウソン</t>
    </rPh>
    <rPh sb="27" eb="28">
      <t>ベツ</t>
    </rPh>
    <rPh sb="28" eb="30">
      <t>メンセキ</t>
    </rPh>
    <rPh sb="30" eb="31">
      <t>シラ</t>
    </rPh>
    <phoneticPr fontId="3"/>
  </si>
  <si>
    <t xml:space="preserve">平成12年 </t>
    <rPh sb="0" eb="2">
      <t>ヘイセイ</t>
    </rPh>
    <phoneticPr fontId="3"/>
  </si>
  <si>
    <t xml:space="preserve">22年 </t>
    <phoneticPr fontId="3"/>
  </si>
  <si>
    <t xml:space="preserve">27年 </t>
    <rPh sb="2" eb="3">
      <t>ネン</t>
    </rPh>
    <phoneticPr fontId="3"/>
  </si>
  <si>
    <t>平成27年10月１日現在</t>
    <rPh sb="0" eb="2">
      <t>ヘイセイ</t>
    </rPh>
    <rPh sb="4" eb="5">
      <t>カクネン</t>
    </rPh>
    <rPh sb="7" eb="8">
      <t>ガツ</t>
    </rPh>
    <rPh sb="9" eb="10">
      <t>ヒ</t>
    </rPh>
    <rPh sb="10" eb="12">
      <t>ゲンザイ</t>
    </rPh>
    <phoneticPr fontId="3"/>
  </si>
  <si>
    <t>-</t>
    <phoneticPr fontId="3"/>
  </si>
  <si>
    <t>※平成２２年、平成２７年は準世帯の数値なし</t>
    <rPh sb="1" eb="3">
      <t>ヘイセイ</t>
    </rPh>
    <rPh sb="5" eb="6">
      <t>ネン</t>
    </rPh>
    <rPh sb="7" eb="9">
      <t>ヘイセイ</t>
    </rPh>
    <rPh sb="11" eb="12">
      <t>ネン</t>
    </rPh>
    <rPh sb="13" eb="16">
      <t>ジュンセタイ</t>
    </rPh>
    <rPh sb="17" eb="19">
      <t>スウチ</t>
    </rPh>
    <phoneticPr fontId="3"/>
  </si>
  <si>
    <t>　　　2７年</t>
    <rPh sb="5" eb="6">
      <t>ネン</t>
    </rPh>
    <phoneticPr fontId="3"/>
  </si>
  <si>
    <t>10人以上１</t>
    <phoneticPr fontId="3"/>
  </si>
  <si>
    <t>…</t>
    <phoneticPr fontId="3"/>
  </si>
  <si>
    <t>各年12月末現在　</t>
    <rPh sb="0" eb="2">
      <t>カクネン</t>
    </rPh>
    <rPh sb="4" eb="5">
      <t>ガツ</t>
    </rPh>
    <rPh sb="5" eb="6">
      <t>マツ</t>
    </rPh>
    <rPh sb="6" eb="8">
      <t>ゲンザイ</t>
    </rPh>
    <phoneticPr fontId="3"/>
  </si>
  <si>
    <t>2年　</t>
    <phoneticPr fontId="3"/>
  </si>
  <si>
    <t>3年　</t>
    <phoneticPr fontId="3"/>
  </si>
  <si>
    <t>28年　</t>
  </si>
  <si>
    <t>29年　</t>
  </si>
  <si>
    <t>30年　</t>
  </si>
  <si>
    <t>資料：住民環境課　</t>
    <rPh sb="0" eb="2">
      <t>シリョウ</t>
    </rPh>
    <rPh sb="3" eb="5">
      <t>ジュウミン</t>
    </rPh>
    <rPh sb="5" eb="8">
      <t>カンキョウカ</t>
    </rPh>
    <phoneticPr fontId="3"/>
  </si>
  <si>
    <t>昭和63年　</t>
    <rPh sb="0" eb="2">
      <t>ショウワ</t>
    </rPh>
    <phoneticPr fontId="3"/>
  </si>
  <si>
    <t>※平成２８年からは外国人の人数を含む。</t>
    <phoneticPr fontId="3"/>
  </si>
  <si>
    <t>平成30年1月　</t>
    <rPh sb="6" eb="7">
      <t>ガツ</t>
    </rPh>
    <phoneticPr fontId="3"/>
  </si>
  <si>
    <t>30年　</t>
    <phoneticPr fontId="3"/>
  </si>
  <si>
    <t>12年　</t>
    <phoneticPr fontId="3"/>
  </si>
  <si>
    <t>平成11年　</t>
    <rPh sb="0" eb="2">
      <t>ヘイセイ</t>
    </rPh>
    <rPh sb="4" eb="5">
      <t>ネン</t>
    </rPh>
    <phoneticPr fontId="3"/>
  </si>
  <si>
    <t>年　　次</t>
    <phoneticPr fontId="3"/>
  </si>
  <si>
    <t>年　　次</t>
    <phoneticPr fontId="3"/>
  </si>
  <si>
    <t>12年　</t>
    <phoneticPr fontId="3"/>
  </si>
  <si>
    <t>30年　</t>
    <phoneticPr fontId="3"/>
  </si>
  <si>
    <t>※平成２８年からは外国人の人数を含む。</t>
    <rPh sb="1" eb="3">
      <t>ヘイセイ</t>
    </rPh>
    <rPh sb="5" eb="6">
      <t>ネン</t>
    </rPh>
    <rPh sb="9" eb="12">
      <t>ガイコクジン</t>
    </rPh>
    <rPh sb="13" eb="15">
      <t>ニンズウ</t>
    </rPh>
    <rPh sb="16" eb="17">
      <t>フク</t>
    </rPh>
    <phoneticPr fontId="3"/>
  </si>
  <si>
    <t>各年12月末日現在　</t>
    <phoneticPr fontId="8"/>
  </si>
  <si>
    <t>人　　　　　　　　　口</t>
    <phoneticPr fontId="8"/>
  </si>
  <si>
    <t>総人口</t>
    <phoneticPr fontId="8"/>
  </si>
  <si>
    <t>世　帯</t>
    <phoneticPr fontId="8"/>
  </si>
  <si>
    <t>人　口</t>
    <phoneticPr fontId="8"/>
  </si>
  <si>
    <t>平成19年</t>
    <rPh sb="0" eb="2">
      <t>ヘイセイ</t>
    </rPh>
    <phoneticPr fontId="8"/>
  </si>
  <si>
    <t>平成19年</t>
    <rPh sb="0" eb="2">
      <t>ヘイセイ</t>
    </rPh>
    <phoneticPr fontId="4"/>
  </si>
  <si>
    <t>20年</t>
    <phoneticPr fontId="4"/>
  </si>
  <si>
    <t>与　　那　　覇</t>
    <phoneticPr fontId="8"/>
  </si>
  <si>
    <t>25年</t>
  </si>
  <si>
    <t>26年</t>
  </si>
  <si>
    <t>27年</t>
  </si>
  <si>
    <t>28年</t>
  </si>
  <si>
    <t>29年</t>
  </si>
  <si>
    <t>30年</t>
    <phoneticPr fontId="4"/>
  </si>
  <si>
    <t>20年</t>
    <phoneticPr fontId="4"/>
  </si>
  <si>
    <t>30年</t>
    <phoneticPr fontId="4"/>
  </si>
  <si>
    <t>各年12月末日現在　</t>
    <phoneticPr fontId="8"/>
  </si>
  <si>
    <t>年　　次</t>
    <phoneticPr fontId="8"/>
  </si>
  <si>
    <t>人　　　　　　　　　口</t>
    <phoneticPr fontId="8"/>
  </si>
  <si>
    <t>1世帯当　　たり人口</t>
    <phoneticPr fontId="8"/>
  </si>
  <si>
    <t>世　帯</t>
    <phoneticPr fontId="8"/>
  </si>
  <si>
    <t>人　口</t>
    <phoneticPr fontId="8"/>
  </si>
  <si>
    <t>20年</t>
    <phoneticPr fontId="4"/>
  </si>
  <si>
    <t>30年</t>
    <phoneticPr fontId="4"/>
  </si>
  <si>
    <t>　</t>
    <phoneticPr fontId="4"/>
  </si>
  <si>
    <t>30年</t>
    <rPh sb="2" eb="3">
      <t>ネン</t>
    </rPh>
    <phoneticPr fontId="4"/>
  </si>
  <si>
    <t>資料：住民環境課　</t>
    <rPh sb="5" eb="7">
      <t>カンキョウ</t>
    </rPh>
    <phoneticPr fontId="4"/>
  </si>
  <si>
    <t>（５）　年次別本籍数・人口</t>
    <rPh sb="4" eb="7">
      <t>ネンジベツ</t>
    </rPh>
    <rPh sb="7" eb="9">
      <t>ホンセキ</t>
    </rPh>
    <rPh sb="9" eb="10">
      <t>スウ</t>
    </rPh>
    <rPh sb="11" eb="13">
      <t>ジンコウ</t>
    </rPh>
    <phoneticPr fontId="8"/>
  </si>
  <si>
    <t>平成30年12月末現在　</t>
    <rPh sb="0" eb="2">
      <t>ヘイセイ</t>
    </rPh>
    <rPh sb="4" eb="5">
      <t>ネン</t>
    </rPh>
    <rPh sb="7" eb="8">
      <t>ガツ</t>
    </rPh>
    <rPh sb="8" eb="9">
      <t>マツ</t>
    </rPh>
    <rPh sb="9" eb="11">
      <t>ゲンザイ</t>
    </rPh>
    <phoneticPr fontId="3"/>
  </si>
  <si>
    <t>（１７）　県外及び国外との人口移動状況（転入、転出）</t>
    <phoneticPr fontId="4"/>
  </si>
  <si>
    <t>（平成 ３０年 1月～12月）　</t>
    <phoneticPr fontId="8"/>
  </si>
  <si>
    <t>転　　入</t>
    <phoneticPr fontId="8"/>
  </si>
  <si>
    <t>転　　出</t>
    <phoneticPr fontId="8"/>
  </si>
  <si>
    <t>平成30詳細</t>
    <rPh sb="0" eb="2">
      <t>ヘイセイ</t>
    </rPh>
    <rPh sb="4" eb="6">
      <t>ショウサイ</t>
    </rPh>
    <phoneticPr fontId="3"/>
  </si>
  <si>
    <t>平成19年　</t>
    <rPh sb="0" eb="2">
      <t>ヘイセイ</t>
    </rPh>
    <phoneticPr fontId="3"/>
  </si>
  <si>
    <t>20年　</t>
    <phoneticPr fontId="3"/>
  </si>
  <si>
    <t>30年　</t>
    <rPh sb="2" eb="3">
      <t>ネン</t>
    </rPh>
    <phoneticPr fontId="3"/>
  </si>
  <si>
    <t>18年</t>
    <rPh sb="2" eb="3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</si>
  <si>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</si>
  <si>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</si>
  <si>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21年</t>
    <rPh sb="2" eb="3">
      <t>ネン</t>
    </rPh>
    <phoneticPr fontId="3"/>
  </si>
  <si>
    <t>23年</t>
    <rPh sb="2" eb="3">
      <t>ネン</t>
    </rPh>
    <phoneticPr fontId="3"/>
  </si>
  <si>
    <t>24年</t>
    <rPh sb="2" eb="3">
      <t>ネン</t>
    </rPh>
    <phoneticPr fontId="3"/>
  </si>
  <si>
    <t>28年</t>
    <rPh sb="2" eb="3">
      <t>ネン</t>
    </rPh>
    <phoneticPr fontId="3"/>
  </si>
  <si>
    <t>29年</t>
    <rPh sb="2" eb="3">
      <t>ネン</t>
    </rPh>
    <phoneticPr fontId="3"/>
  </si>
  <si>
    <t>30年</t>
    <rPh sb="2" eb="3">
      <t>ネン</t>
    </rPh>
    <phoneticPr fontId="3"/>
  </si>
  <si>
    <t>アルゼンチン</t>
    <phoneticPr fontId="3"/>
  </si>
  <si>
    <t>※平成２４年から国籍「中国」に台湾を含む。</t>
    <rPh sb="1" eb="3">
      <t>ヘイセイ</t>
    </rPh>
    <rPh sb="5" eb="6">
      <t>ネン</t>
    </rPh>
    <rPh sb="8" eb="10">
      <t>コクセキ</t>
    </rPh>
    <rPh sb="11" eb="13">
      <t>チュウゴク</t>
    </rPh>
    <rPh sb="15" eb="17">
      <t>タイワン</t>
    </rPh>
    <rPh sb="18" eb="19">
      <t>フク</t>
    </rPh>
    <phoneticPr fontId="3"/>
  </si>
  <si>
    <t>H30.12月末</t>
    <rPh sb="6" eb="7">
      <t>ガツ</t>
    </rPh>
    <rPh sb="7" eb="8">
      <t>マツ</t>
    </rPh>
    <phoneticPr fontId="3"/>
  </si>
  <si>
    <t>H20.12月末</t>
    <rPh sb="6" eb="7">
      <t>ガツ</t>
    </rPh>
    <phoneticPr fontId="3"/>
  </si>
  <si>
    <t>平成11</t>
    <rPh sb="0" eb="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</si>
</sst>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41" formatCode="_ * #,##0_ ;_ * \-#,##0_ ;_ * &quot;-&quot;_ ;_ @_ "/>
    <numFmt numFmtId="43" formatCode="_ * #,##0.00_ ;_ * \-#,##0.00_ ;_ * &quot;-&quot;??_ ;_ @_ "/>
    <numFmt numFmtId="176" formatCode="0.0;[Red]0.0"/>
    <numFmt numFmtId="177" formatCode="0.0%"/>
    <numFmt numFmtId="178" formatCode="#,##0_);\(#,##0\)"/>
    <numFmt numFmtId="179" formatCode="[&lt;0]0;General"/>
    <numFmt numFmtId="180" formatCode="#,##0_ "/>
    <numFmt numFmtId="181" formatCode="#,##0.0_ "/>
    <numFmt numFmtId="182" formatCode="#,##0.00_ 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  <numFmt numFmtId="185" formatCode="#,##0;&quot;△ &quot;#,##0"/>
    <numFmt numFmtId="186" formatCode="#,##0;[Red]#,##0"/>
    <numFmt numFmtId="187" formatCode="0.00;[Red]0.00"/>
    <numFmt numFmtId="188" formatCode="#,##0_);[Red]\(#,##0\)"/>
    <numFmt numFmtId="189" formatCode="#,##0.00;[Red]#,##0.00"/>
    <numFmt numFmtId="190" formatCode="0.0_ "/>
    <numFmt numFmtId="191" formatCode="0;&quot;△ &quot;0"/>
    <numFmt numFmtId="192" formatCode="#,##0.0;[Red]#,##0.0"/>
    <numFmt numFmtId="193" formatCode="#,##0.0;&quot;△ &quot;#,##0.0"/>
    <numFmt numFmtId="194" formatCode="#,##0.00_);\(#,##0.00\)"/>
    <numFmt numFmtId="195" formatCode="0_);[Red]\(0\)"/>
    <numFmt numFmtId="196" formatCode="0.0_);\(0.0\)"/>
    <numFmt numFmtId="197" formatCode="0_);\(0\)"/>
    <numFmt numFmtId="198" formatCode="0.000%"/>
    <numFmt numFmtId="199" formatCode="0.00_ "/>
  </numFmts>
  <fonts count="21"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ＤＦ平成ゴシック体W3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i/>
      <sz val="11"/>
      <name val="明朝"/>
      <family val="1"/>
      <charset val="128"/>
    </font>
    <font>
      <sz val="10"/>
      <name val="Arial"/>
      <family val="2"/>
    </font>
    <font>
      <sz val="10"/>
      <name val="MS Sans Serif"/>
      <family val="2"/>
    </font>
    <font>
      <sz val="12"/>
      <name val="ＭＳ 明朝"/>
      <family val="1"/>
      <charset val="128"/>
    </font>
    <font>
      <vertAlign val="superscript"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vertAlign val="superscript"/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7" fillId="0" borderId="0"/>
    <xf numFmtId="0" fontId="14" fillId="0" borderId="0" applyNumberFormat="0" applyFill="0" applyBorder="0" applyAlignment="0" applyProtection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0" fontId="16" fillId="0" borderId="0"/>
    <xf numFmtId="38" fontId="2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>
      <alignment vertical="center"/>
    </xf>
  </cellStyleXfs>
  <cellXfs count="90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8" fontId="5" fillId="0" borderId="0" xfId="1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Alignment="1">
      <alignment horizontal="right"/>
    </xf>
    <xf numFmtId="0" fontId="9" fillId="0" borderId="0" xfId="0" applyFont="1" applyBorder="1" applyAlignment="1">
      <alignment horizontal="left" vertical="center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left" vertical="center"/>
    </xf>
    <xf numFmtId="179" fontId="5" fillId="0" borderId="0" xfId="1" applyNumberFormat="1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9" fillId="0" borderId="0" xfId="0" applyFont="1"/>
    <xf numFmtId="0" fontId="4" fillId="0" borderId="2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178" fontId="4" fillId="0" borderId="2" xfId="2" applyNumberFormat="1" applyFont="1" applyBorder="1" applyAlignment="1">
      <alignment vertical="center"/>
    </xf>
    <xf numFmtId="0" fontId="6" fillId="0" borderId="10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0" fontId="9" fillId="0" borderId="14" xfId="2" applyFont="1" applyBorder="1" applyAlignment="1">
      <alignment horizontal="center" vertical="center"/>
    </xf>
    <xf numFmtId="176" fontId="0" fillId="0" borderId="0" xfId="0" applyNumberFormat="1"/>
    <xf numFmtId="0" fontId="5" fillId="0" borderId="15" xfId="0" applyFont="1" applyBorder="1"/>
    <xf numFmtId="177" fontId="0" fillId="0" borderId="2" xfId="1" applyNumberFormat="1" applyFont="1" applyBorder="1"/>
    <xf numFmtId="177" fontId="0" fillId="0" borderId="3" xfId="1" applyNumberFormat="1" applyFont="1" applyBorder="1"/>
    <xf numFmtId="178" fontId="5" fillId="0" borderId="7" xfId="0" applyNumberFormat="1" applyFont="1" applyBorder="1" applyAlignment="1">
      <alignment vertical="center"/>
    </xf>
    <xf numFmtId="0" fontId="6" fillId="0" borderId="16" xfId="2" applyFont="1" applyFill="1" applyBorder="1" applyAlignment="1">
      <alignment horizontal="right" vertical="center"/>
    </xf>
    <xf numFmtId="0" fontId="9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0" fillId="0" borderId="2" xfId="0" applyBorder="1"/>
    <xf numFmtId="0" fontId="7" fillId="0" borderId="2" xfId="2" applyBorder="1" applyAlignment="1">
      <alignment vertical="center"/>
    </xf>
    <xf numFmtId="0" fontId="4" fillId="0" borderId="2" xfId="2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178" fontId="0" fillId="0" borderId="2" xfId="0" applyNumberFormat="1" applyBorder="1"/>
    <xf numFmtId="0" fontId="6" fillId="0" borderId="2" xfId="2" applyFont="1" applyFill="1" applyBorder="1" applyAlignment="1">
      <alignment horizontal="right" vertical="center"/>
    </xf>
    <xf numFmtId="178" fontId="4" fillId="0" borderId="2" xfId="2" applyNumberFormat="1" applyFont="1" applyFill="1" applyBorder="1" applyAlignment="1">
      <alignment vertical="center"/>
    </xf>
    <xf numFmtId="0" fontId="9" fillId="0" borderId="15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0" fillId="0" borderId="18" xfId="0" applyBorder="1"/>
    <xf numFmtId="0" fontId="0" fillId="0" borderId="22" xfId="0" applyBorder="1"/>
    <xf numFmtId="178" fontId="5" fillId="0" borderId="13" xfId="0" applyNumberFormat="1" applyFont="1" applyBorder="1" applyAlignment="1">
      <alignment vertical="center"/>
    </xf>
    <xf numFmtId="0" fontId="5" fillId="0" borderId="20" xfId="0" applyFont="1" applyBorder="1"/>
    <xf numFmtId="0" fontId="6" fillId="0" borderId="5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9" xfId="2" applyFont="1" applyFill="1" applyBorder="1" applyAlignment="1">
      <alignment horizontal="right" vertical="center"/>
    </xf>
    <xf numFmtId="0" fontId="5" fillId="0" borderId="0" xfId="1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10" fillId="0" borderId="0" xfId="0" applyFont="1"/>
    <xf numFmtId="0" fontId="9" fillId="0" borderId="18" xfId="0" applyFont="1" applyBorder="1" applyAlignment="1">
      <alignment horizontal="left" vertical="center" wrapText="1"/>
    </xf>
    <xf numFmtId="178" fontId="5" fillId="0" borderId="19" xfId="0" applyNumberFormat="1" applyFont="1" applyBorder="1" applyAlignment="1">
      <alignment vertical="center"/>
    </xf>
    <xf numFmtId="0" fontId="9" fillId="0" borderId="23" xfId="0" applyFont="1" applyBorder="1" applyAlignment="1">
      <alignment horizontal="left" vertical="center" wrapText="1"/>
    </xf>
    <xf numFmtId="0" fontId="0" fillId="0" borderId="7" xfId="0" applyBorder="1"/>
    <xf numFmtId="178" fontId="5" fillId="0" borderId="7" xfId="1" applyNumberFormat="1" applyFont="1" applyBorder="1" applyAlignment="1">
      <alignment vertical="center"/>
    </xf>
    <xf numFmtId="177" fontId="0" fillId="0" borderId="8" xfId="1" applyNumberFormat="1" applyFont="1" applyBorder="1"/>
    <xf numFmtId="177" fontId="0" fillId="0" borderId="11" xfId="1" applyNumberFormat="1" applyFont="1" applyBorder="1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80" fontId="4" fillId="0" borderId="0" xfId="0" applyNumberFormat="1" applyFont="1" applyBorder="1" applyAlignment="1">
      <alignment horizontal="right" vertical="center"/>
    </xf>
    <xf numFmtId="181" fontId="4" fillId="0" borderId="0" xfId="0" applyNumberFormat="1" applyFont="1" applyBorder="1" applyAlignment="1">
      <alignment horizontal="right" vertical="center"/>
    </xf>
    <xf numFmtId="182" fontId="4" fillId="0" borderId="0" xfId="0" applyNumberFormat="1" applyFont="1" applyBorder="1" applyAlignment="1">
      <alignment horizontal="right" vertical="center"/>
    </xf>
    <xf numFmtId="180" fontId="4" fillId="0" borderId="2" xfId="0" applyNumberFormat="1" applyFont="1" applyBorder="1" applyAlignment="1">
      <alignment horizontal="right" vertical="center"/>
    </xf>
    <xf numFmtId="180" fontId="4" fillId="0" borderId="8" xfId="0" applyNumberFormat="1" applyFont="1" applyBorder="1" applyAlignment="1">
      <alignment horizontal="right" vertical="center"/>
    </xf>
    <xf numFmtId="180" fontId="4" fillId="0" borderId="7" xfId="0" applyNumberFormat="1" applyFont="1" applyBorder="1" applyAlignment="1">
      <alignment horizontal="right" vertical="center"/>
    </xf>
    <xf numFmtId="180" fontId="4" fillId="0" borderId="29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8" fontId="4" fillId="0" borderId="2" xfId="0" applyNumberFormat="1" applyFont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85" fontId="4" fillId="0" borderId="3" xfId="0" applyNumberFormat="1" applyFont="1" applyFill="1" applyBorder="1" applyAlignment="1">
      <alignment vertical="center"/>
    </xf>
    <xf numFmtId="187" fontId="4" fillId="0" borderId="45" xfId="10" applyNumberFormat="1" applyFont="1" applyFill="1" applyBorder="1" applyAlignment="1">
      <alignment vertical="center"/>
    </xf>
    <xf numFmtId="187" fontId="4" fillId="0" borderId="31" xfId="10" applyNumberFormat="1" applyFont="1" applyFill="1" applyBorder="1" applyAlignment="1">
      <alignment vertical="center"/>
    </xf>
    <xf numFmtId="187" fontId="4" fillId="0" borderId="11" xfId="10" applyNumberFormat="1" applyFont="1" applyFill="1" applyBorder="1" applyAlignment="1">
      <alignment vertical="center"/>
    </xf>
    <xf numFmtId="187" fontId="4" fillId="0" borderId="3" xfId="10" applyNumberFormat="1" applyFont="1" applyFill="1" applyBorder="1" applyAlignment="1">
      <alignment vertical="center"/>
    </xf>
    <xf numFmtId="189" fontId="4" fillId="0" borderId="9" xfId="10" applyNumberFormat="1" applyFont="1" applyFill="1" applyBorder="1" applyAlignment="1">
      <alignment vertical="center"/>
    </xf>
    <xf numFmtId="187" fontId="4" fillId="0" borderId="17" xfId="10" applyNumberFormat="1" applyFont="1" applyFill="1" applyBorder="1" applyAlignment="1">
      <alignment vertical="center"/>
    </xf>
    <xf numFmtId="0" fontId="4" fillId="0" borderId="0" xfId="10" applyFont="1" applyFill="1" applyAlignment="1">
      <alignment vertical="center"/>
    </xf>
    <xf numFmtId="180" fontId="4" fillId="0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82" fontId="4" fillId="0" borderId="3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9" xfId="10" applyFont="1" applyFill="1" applyBorder="1" applyAlignment="1">
      <alignment vertical="center"/>
    </xf>
    <xf numFmtId="188" fontId="4" fillId="0" borderId="29" xfId="10" applyNumberFormat="1" applyFont="1" applyFill="1" applyBorder="1" applyAlignment="1">
      <alignment vertical="center"/>
    </xf>
    <xf numFmtId="185" fontId="4" fillId="0" borderId="29" xfId="10" applyNumberFormat="1" applyFont="1" applyFill="1" applyBorder="1" applyAlignment="1">
      <alignment vertical="center"/>
    </xf>
    <xf numFmtId="0" fontId="4" fillId="0" borderId="2" xfId="10" applyFont="1" applyFill="1" applyBorder="1" applyAlignment="1">
      <alignment vertical="center"/>
    </xf>
    <xf numFmtId="185" fontId="4" fillId="0" borderId="2" xfId="10" applyNumberFormat="1" applyFont="1" applyFill="1" applyBorder="1" applyAlignment="1">
      <alignment horizontal="right" vertical="center"/>
    </xf>
    <xf numFmtId="186" fontId="4" fillId="0" borderId="29" xfId="10" applyNumberFormat="1" applyFont="1" applyFill="1" applyBorder="1" applyAlignment="1">
      <alignment vertical="center"/>
    </xf>
    <xf numFmtId="186" fontId="4" fillId="0" borderId="2" xfId="10" applyNumberFormat="1" applyFont="1" applyFill="1" applyBorder="1" applyAlignment="1">
      <alignment vertical="center"/>
    </xf>
    <xf numFmtId="185" fontId="4" fillId="0" borderId="29" xfId="10" applyNumberFormat="1" applyFont="1" applyFill="1" applyBorder="1" applyAlignment="1">
      <alignment horizontal="right" vertical="center"/>
    </xf>
    <xf numFmtId="185" fontId="4" fillId="0" borderId="8" xfId="10" applyNumberFormat="1" applyFont="1" applyFill="1" applyBorder="1" applyAlignment="1">
      <alignment vertical="center"/>
    </xf>
    <xf numFmtId="187" fontId="4" fillId="0" borderId="38" xfId="10" applyNumberFormat="1" applyFont="1" applyFill="1" applyBorder="1" applyAlignment="1">
      <alignment vertical="center"/>
    </xf>
    <xf numFmtId="186" fontId="4" fillId="0" borderId="8" xfId="10" applyNumberFormat="1" applyFont="1" applyFill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right" vertical="center"/>
    </xf>
    <xf numFmtId="178" fontId="4" fillId="2" borderId="2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distributed" vertical="center" wrapText="1"/>
    </xf>
    <xf numFmtId="178" fontId="4" fillId="0" borderId="0" xfId="0" applyNumberFormat="1" applyFont="1" applyBorder="1" applyAlignment="1">
      <alignment horizontal="right" vertical="center"/>
    </xf>
    <xf numFmtId="178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right" vertical="center"/>
    </xf>
    <xf numFmtId="190" fontId="4" fillId="0" borderId="2" xfId="0" applyNumberFormat="1" applyFont="1" applyBorder="1" applyAlignment="1">
      <alignment vertical="center"/>
    </xf>
    <xf numFmtId="188" fontId="4" fillId="0" borderId="2" xfId="0" applyNumberFormat="1" applyFont="1" applyFill="1" applyBorder="1" applyAlignment="1">
      <alignment vertical="center"/>
    </xf>
    <xf numFmtId="188" fontId="4" fillId="0" borderId="2" xfId="9" applyNumberFormat="1" applyFont="1" applyFill="1" applyBorder="1" applyAlignment="1">
      <alignment vertical="center"/>
    </xf>
    <xf numFmtId="188" fontId="4" fillId="0" borderId="2" xfId="0" applyNumberFormat="1" applyFont="1" applyBorder="1" applyAlignment="1">
      <alignment vertical="center"/>
    </xf>
    <xf numFmtId="188" fontId="4" fillId="0" borderId="2" xfId="9" applyNumberFormat="1" applyFont="1" applyBorder="1" applyAlignment="1">
      <alignment vertical="center"/>
    </xf>
    <xf numFmtId="190" fontId="0" fillId="0" borderId="0" xfId="0" applyNumberFormat="1" applyAlignment="1">
      <alignment vertical="center"/>
    </xf>
    <xf numFmtId="180" fontId="0" fillId="0" borderId="0" xfId="0" applyNumberForma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17" fillId="0" borderId="0" xfId="0" applyFont="1"/>
    <xf numFmtId="0" fontId="17" fillId="0" borderId="0" xfId="0" applyFont="1" applyAlignment="1">
      <alignment horizontal="right"/>
    </xf>
    <xf numFmtId="189" fontId="4" fillId="0" borderId="11" xfId="10" applyNumberFormat="1" applyFont="1" applyFill="1" applyBorder="1" applyAlignment="1">
      <alignment vertical="center"/>
    </xf>
    <xf numFmtId="189" fontId="4" fillId="0" borderId="11" xfId="10" applyNumberFormat="1" applyFont="1" applyFill="1" applyBorder="1" applyAlignment="1">
      <alignment horizontal="right" vertical="center"/>
    </xf>
    <xf numFmtId="189" fontId="4" fillId="0" borderId="3" xfId="10" applyNumberFormat="1" applyFont="1" applyFill="1" applyBorder="1" applyAlignment="1">
      <alignment vertical="center"/>
    </xf>
    <xf numFmtId="189" fontId="4" fillId="0" borderId="17" xfId="10" applyNumberFormat="1" applyFont="1" applyFill="1" applyBorder="1" applyAlignment="1">
      <alignment horizontal="right" vertical="center"/>
    </xf>
    <xf numFmtId="189" fontId="4" fillId="0" borderId="45" xfId="10" applyNumberFormat="1" applyFont="1" applyFill="1" applyBorder="1" applyAlignment="1">
      <alignment horizontal="right" vertical="center"/>
    </xf>
    <xf numFmtId="186" fontId="4" fillId="0" borderId="38" xfId="10" applyNumberFormat="1" applyFont="1" applyFill="1" applyBorder="1" applyAlignment="1">
      <alignment vertical="center"/>
    </xf>
    <xf numFmtId="189" fontId="4" fillId="0" borderId="31" xfId="10" applyNumberFormat="1" applyFont="1" applyFill="1" applyBorder="1" applyAlignment="1">
      <alignment vertical="center"/>
    </xf>
    <xf numFmtId="177" fontId="5" fillId="0" borderId="52" xfId="1" applyNumberFormat="1" applyFont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178" fontId="5" fillId="0" borderId="44" xfId="0" applyNumberFormat="1" applyFont="1" applyBorder="1" applyAlignment="1">
      <alignment vertical="center"/>
    </xf>
    <xf numFmtId="177" fontId="5" fillId="0" borderId="44" xfId="1" applyNumberFormat="1" applyFont="1" applyBorder="1" applyAlignment="1">
      <alignment vertical="center"/>
    </xf>
    <xf numFmtId="177" fontId="5" fillId="0" borderId="4" xfId="1" applyNumberFormat="1" applyFont="1" applyBorder="1" applyAlignment="1">
      <alignment vertical="center"/>
    </xf>
    <xf numFmtId="178" fontId="5" fillId="0" borderId="2" xfId="0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0" fontId="5" fillId="0" borderId="41" xfId="0" applyFont="1" applyBorder="1" applyAlignment="1">
      <alignment horizontal="center" vertical="center"/>
    </xf>
    <xf numFmtId="177" fontId="5" fillId="0" borderId="29" xfId="1" applyNumberFormat="1" applyFont="1" applyBorder="1" applyAlignment="1">
      <alignment vertical="center"/>
    </xf>
    <xf numFmtId="178" fontId="5" fillId="0" borderId="29" xfId="0" applyNumberFormat="1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51" xfId="0" applyFont="1" applyBorder="1" applyAlignment="1">
      <alignment vertical="center"/>
    </xf>
    <xf numFmtId="177" fontId="5" fillId="0" borderId="7" xfId="1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40" xfId="0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178" fontId="5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78" fontId="5" fillId="0" borderId="51" xfId="0" applyNumberFormat="1" applyFont="1" applyBorder="1" applyAlignment="1">
      <alignment vertical="center"/>
    </xf>
    <xf numFmtId="178" fontId="5" fillId="0" borderId="51" xfId="1" applyNumberFormat="1" applyFont="1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3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56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centerContinuous" vertical="center"/>
    </xf>
    <xf numFmtId="0" fontId="0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178" fontId="4" fillId="0" borderId="13" xfId="2" applyNumberFormat="1" applyFont="1" applyBorder="1" applyAlignment="1">
      <alignment vertical="center"/>
    </xf>
    <xf numFmtId="178" fontId="4" fillId="0" borderId="44" xfId="2" applyNumberFormat="1" applyFont="1" applyBorder="1" applyAlignment="1">
      <alignment vertical="center"/>
    </xf>
    <xf numFmtId="0" fontId="6" fillId="0" borderId="16" xfId="2" applyFont="1" applyBorder="1" applyAlignment="1">
      <alignment horizontal="right" vertical="center"/>
    </xf>
    <xf numFmtId="178" fontId="4" fillId="0" borderId="3" xfId="2" applyNumberFormat="1" applyFont="1" applyBorder="1" applyAlignment="1">
      <alignment vertical="center"/>
    </xf>
    <xf numFmtId="178" fontId="4" fillId="0" borderId="11" xfId="2" applyNumberFormat="1" applyFont="1" applyBorder="1" applyAlignment="1">
      <alignment vertical="center"/>
    </xf>
    <xf numFmtId="178" fontId="4" fillId="0" borderId="7" xfId="2" applyNumberFormat="1" applyFont="1" applyBorder="1" applyAlignment="1">
      <alignment vertical="center"/>
    </xf>
    <xf numFmtId="0" fontId="6" fillId="0" borderId="19" xfId="2" applyFont="1" applyBorder="1" applyAlignment="1">
      <alignment horizontal="center" vertical="center"/>
    </xf>
    <xf numFmtId="178" fontId="4" fillId="0" borderId="8" xfId="2" applyNumberFormat="1" applyFont="1" applyBorder="1" applyAlignment="1">
      <alignment vertical="center"/>
    </xf>
    <xf numFmtId="0" fontId="4" fillId="0" borderId="3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right" vertical="center"/>
    </xf>
    <xf numFmtId="0" fontId="4" fillId="0" borderId="20" xfId="2" applyFont="1" applyBorder="1" applyAlignment="1">
      <alignment vertical="center"/>
    </xf>
    <xf numFmtId="176" fontId="4" fillId="0" borderId="52" xfId="2" applyNumberFormat="1" applyFont="1" applyBorder="1" applyAlignment="1">
      <alignment horizontal="center" vertical="center"/>
    </xf>
    <xf numFmtId="0" fontId="7" fillId="0" borderId="53" xfId="2" applyBorder="1" applyAlignment="1">
      <alignment horizontal="center" vertical="center"/>
    </xf>
    <xf numFmtId="178" fontId="4" fillId="0" borderId="9" xfId="2" applyNumberFormat="1" applyFont="1" applyBorder="1" applyAlignment="1">
      <alignment horizontal="right" vertical="center"/>
    </xf>
    <xf numFmtId="0" fontId="4" fillId="0" borderId="52" xfId="2" applyFont="1" applyBorder="1" applyAlignment="1">
      <alignment horizontal="center" vertical="center"/>
    </xf>
    <xf numFmtId="176" fontId="4" fillId="0" borderId="38" xfId="2" applyNumberFormat="1" applyFont="1" applyBorder="1" applyAlignment="1">
      <alignment horizontal="center" vertical="center"/>
    </xf>
    <xf numFmtId="178" fontId="4" fillId="0" borderId="35" xfId="2" applyNumberFormat="1" applyFont="1" applyBorder="1" applyAlignment="1">
      <alignment horizontal="right" vertical="center"/>
    </xf>
    <xf numFmtId="176" fontId="4" fillId="0" borderId="51" xfId="2" applyNumberFormat="1" applyFont="1" applyBorder="1" applyAlignment="1">
      <alignment horizontal="center" vertical="center"/>
    </xf>
    <xf numFmtId="0" fontId="7" fillId="0" borderId="50" xfId="2" applyBorder="1" applyAlignment="1">
      <alignment horizontal="center" vertical="center"/>
    </xf>
    <xf numFmtId="178" fontId="4" fillId="0" borderId="0" xfId="2" applyNumberFormat="1" applyFont="1" applyBorder="1" applyAlignment="1">
      <alignment horizontal="right" vertical="center"/>
    </xf>
    <xf numFmtId="0" fontId="4" fillId="0" borderId="51" xfId="2" applyFont="1" applyBorder="1" applyAlignment="1">
      <alignment horizontal="center" vertical="center"/>
    </xf>
    <xf numFmtId="0" fontId="6" fillId="0" borderId="49" xfId="2" applyFont="1" applyBorder="1" applyAlignment="1">
      <alignment horizontal="center" vertical="center"/>
    </xf>
    <xf numFmtId="176" fontId="4" fillId="0" borderId="40" xfId="2" applyNumberFormat="1" applyFont="1" applyBorder="1" applyAlignment="1">
      <alignment horizontal="center" vertical="center"/>
    </xf>
    <xf numFmtId="0" fontId="7" fillId="0" borderId="12" xfId="2" applyBorder="1" applyAlignment="1">
      <alignment horizontal="center" vertical="center"/>
    </xf>
    <xf numFmtId="178" fontId="4" fillId="0" borderId="47" xfId="2" applyNumberFormat="1" applyFont="1" applyBorder="1" applyAlignment="1">
      <alignment horizontal="right" vertical="center"/>
    </xf>
    <xf numFmtId="0" fontId="4" fillId="0" borderId="40" xfId="2" applyFont="1" applyBorder="1" applyAlignment="1">
      <alignment horizontal="center" vertical="center"/>
    </xf>
    <xf numFmtId="0" fontId="12" fillId="0" borderId="41" xfId="2" applyFont="1" applyBorder="1" applyAlignment="1">
      <alignment vertical="center"/>
    </xf>
    <xf numFmtId="0" fontId="4" fillId="0" borderId="53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2" fillId="0" borderId="0" xfId="2" applyFont="1" applyAlignment="1">
      <alignment horizontal="centerContinuous" vertical="center"/>
    </xf>
    <xf numFmtId="0" fontId="0" fillId="0" borderId="0" xfId="2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>
      <alignment vertical="center"/>
    </xf>
    <xf numFmtId="193" fontId="4" fillId="0" borderId="3" xfId="0" applyNumberFormat="1" applyFont="1" applyBorder="1" applyAlignment="1">
      <alignment vertical="center"/>
    </xf>
    <xf numFmtId="185" fontId="4" fillId="0" borderId="2" xfId="0" applyNumberFormat="1" applyFont="1" applyBorder="1" applyAlignment="1">
      <alignment vertical="center"/>
    </xf>
    <xf numFmtId="186" fontId="4" fillId="0" borderId="2" xfId="0" applyNumberFormat="1" applyFont="1" applyBorder="1" applyAlignment="1">
      <alignment vertical="center"/>
    </xf>
    <xf numFmtId="189" fontId="4" fillId="0" borderId="2" xfId="0" applyNumberFormat="1" applyFont="1" applyBorder="1" applyAlignment="1">
      <alignment vertical="center"/>
    </xf>
    <xf numFmtId="192" fontId="4" fillId="0" borderId="2" xfId="0" applyNumberFormat="1" applyFont="1" applyBorder="1" applyAlignment="1">
      <alignment vertical="center"/>
    </xf>
    <xf numFmtId="193" fontId="19" fillId="0" borderId="3" xfId="0" applyNumberFormat="1" applyFont="1" applyBorder="1" applyAlignment="1">
      <alignment vertical="center"/>
    </xf>
    <xf numFmtId="185" fontId="19" fillId="0" borderId="2" xfId="0" applyNumberFormat="1" applyFont="1" applyBorder="1" applyAlignment="1">
      <alignment vertical="center"/>
    </xf>
    <xf numFmtId="186" fontId="19" fillId="0" borderId="2" xfId="0" applyNumberFormat="1" applyFont="1" applyBorder="1" applyAlignment="1">
      <alignment vertical="center"/>
    </xf>
    <xf numFmtId="192" fontId="19" fillId="0" borderId="2" xfId="0" applyNumberFormat="1" applyFont="1" applyBorder="1" applyAlignment="1">
      <alignment vertical="center"/>
    </xf>
    <xf numFmtId="181" fontId="4" fillId="0" borderId="0" xfId="0" applyNumberFormat="1" applyFont="1" applyAlignment="1">
      <alignment horizontal="center" vertical="center"/>
    </xf>
    <xf numFmtId="189" fontId="4" fillId="0" borderId="2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8" fontId="4" fillId="0" borderId="33" xfId="0" applyNumberFormat="1" applyFont="1" applyBorder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178" fontId="4" fillId="0" borderId="4" xfId="1" applyNumberFormat="1" applyFont="1" applyBorder="1" applyAlignment="1">
      <alignment horizontal="right" vertical="center"/>
    </xf>
    <xf numFmtId="0" fontId="4" fillId="0" borderId="32" xfId="0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178" fontId="4" fillId="0" borderId="2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186" fontId="5" fillId="0" borderId="13" xfId="0" applyNumberFormat="1" applyFont="1" applyBorder="1" applyAlignment="1">
      <alignment horizontal="right" vertical="center"/>
    </xf>
    <xf numFmtId="186" fontId="5" fillId="0" borderId="44" xfId="0" applyNumberFormat="1" applyFont="1" applyBorder="1" applyAlignment="1">
      <alignment horizontal="right" vertical="center"/>
    </xf>
    <xf numFmtId="186" fontId="5" fillId="0" borderId="44" xfId="0" applyNumberFormat="1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9" fillId="0" borderId="54" xfId="0" applyFont="1" applyBorder="1" applyAlignment="1">
      <alignment vertical="center"/>
    </xf>
    <xf numFmtId="186" fontId="5" fillId="0" borderId="17" xfId="0" applyNumberFormat="1" applyFont="1" applyBorder="1" applyAlignment="1">
      <alignment horizontal="right" vertical="center"/>
    </xf>
    <xf numFmtId="186" fontId="5" fillId="0" borderId="7" xfId="0" applyNumberFormat="1" applyFont="1" applyBorder="1" applyAlignment="1">
      <alignment horizontal="right" vertical="center"/>
    </xf>
    <xf numFmtId="186" fontId="5" fillId="0" borderId="7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49" fontId="9" fillId="0" borderId="0" xfId="0" applyNumberFormat="1" applyFont="1" applyBorder="1" applyAlignment="1">
      <alignment horizontal="center" vertical="top"/>
    </xf>
    <xf numFmtId="49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47" xfId="0" applyFont="1" applyBorder="1" applyAlignment="1">
      <alignment vertical="center"/>
    </xf>
    <xf numFmtId="0" fontId="9" fillId="0" borderId="64" xfId="0" applyFont="1" applyBorder="1" applyAlignment="1">
      <alignment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top"/>
    </xf>
    <xf numFmtId="0" fontId="10" fillId="0" borderId="39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178" fontId="10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194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center" vertical="center"/>
    </xf>
    <xf numFmtId="178" fontId="10" fillId="0" borderId="0" xfId="0" applyNumberFormat="1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178" fontId="4" fillId="0" borderId="52" xfId="0" applyNumberFormat="1" applyFont="1" applyBorder="1" applyAlignment="1">
      <alignment horizontal="right" vertical="center"/>
    </xf>
    <xf numFmtId="178" fontId="4" fillId="0" borderId="44" xfId="0" applyNumberFormat="1" applyFont="1" applyBorder="1" applyAlignment="1">
      <alignment vertical="center"/>
    </xf>
    <xf numFmtId="178" fontId="4" fillId="0" borderId="2" xfId="0" applyNumberFormat="1" applyFont="1" applyBorder="1" applyAlignment="1">
      <alignment horizontal="center" vertical="center"/>
    </xf>
    <xf numFmtId="178" fontId="4" fillId="0" borderId="29" xfId="0" applyNumberFormat="1" applyFont="1" applyBorder="1" applyAlignment="1">
      <alignment vertical="center"/>
    </xf>
    <xf numFmtId="178" fontId="9" fillId="0" borderId="0" xfId="0" applyNumberFormat="1" applyFont="1" applyBorder="1" applyAlignment="1">
      <alignment vertical="center" wrapText="1"/>
    </xf>
    <xf numFmtId="178" fontId="4" fillId="0" borderId="8" xfId="0" applyNumberFormat="1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197" fontId="4" fillId="0" borderId="2" xfId="0" applyNumberFormat="1" applyFont="1" applyFill="1" applyBorder="1" applyAlignment="1">
      <alignment horizontal="right" vertical="center"/>
    </xf>
    <xf numFmtId="186" fontId="4" fillId="0" borderId="0" xfId="0" applyNumberFormat="1" applyFont="1" applyBorder="1" applyAlignment="1">
      <alignment vertical="center"/>
    </xf>
    <xf numFmtId="186" fontId="19" fillId="0" borderId="0" xfId="0" applyNumberFormat="1" applyFont="1" applyBorder="1" applyAlignment="1">
      <alignment vertical="center"/>
    </xf>
    <xf numFmtId="192" fontId="19" fillId="0" borderId="0" xfId="0" applyNumberFormat="1" applyFont="1" applyBorder="1" applyAlignment="1">
      <alignment vertical="center"/>
    </xf>
    <xf numFmtId="189" fontId="19" fillId="0" borderId="0" xfId="0" applyNumberFormat="1" applyFont="1" applyBorder="1" applyAlignment="1">
      <alignment vertical="center"/>
    </xf>
    <xf numFmtId="185" fontId="19" fillId="0" borderId="0" xfId="0" applyNumberFormat="1" applyFont="1" applyBorder="1" applyAlignment="1">
      <alignment vertical="center"/>
    </xf>
    <xf numFmtId="193" fontId="19" fillId="0" borderId="0" xfId="0" applyNumberFormat="1" applyFont="1" applyBorder="1" applyAlignment="1">
      <alignment vertical="center"/>
    </xf>
    <xf numFmtId="189" fontId="19" fillId="0" borderId="2" xfId="0" applyNumberFormat="1" applyFont="1" applyBorder="1" applyAlignment="1">
      <alignment vertical="center" shrinkToFit="1"/>
    </xf>
    <xf numFmtId="192" fontId="4" fillId="0" borderId="0" xfId="0" applyNumberFormat="1" applyFont="1" applyBorder="1" applyAlignment="1">
      <alignment vertical="center"/>
    </xf>
    <xf numFmtId="189" fontId="4" fillId="0" borderId="0" xfId="0" applyNumberFormat="1" applyFont="1" applyBorder="1" applyAlignment="1">
      <alignment vertical="center"/>
    </xf>
    <xf numFmtId="185" fontId="4" fillId="0" borderId="0" xfId="0" applyNumberFormat="1" applyFont="1" applyBorder="1" applyAlignment="1">
      <alignment vertical="center"/>
    </xf>
    <xf numFmtId="193" fontId="4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5" xfId="2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7" fillId="0" borderId="35" xfId="2" applyBorder="1" applyAlignment="1">
      <alignment horizontal="center" vertical="center"/>
    </xf>
    <xf numFmtId="178" fontId="4" fillId="0" borderId="2" xfId="0" applyNumberFormat="1" applyFont="1" applyBorder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178" fontId="5" fillId="0" borderId="19" xfId="1" applyNumberFormat="1" applyFont="1" applyBorder="1" applyAlignment="1">
      <alignment vertical="center"/>
    </xf>
    <xf numFmtId="178" fontId="5" fillId="0" borderId="16" xfId="0" applyNumberFormat="1" applyFont="1" applyFill="1" applyBorder="1" applyAlignment="1">
      <alignment vertical="center"/>
    </xf>
    <xf numFmtId="178" fontId="5" fillId="0" borderId="52" xfId="0" applyNumberFormat="1" applyFont="1" applyBorder="1" applyAlignment="1">
      <alignment vertical="center"/>
    </xf>
    <xf numFmtId="0" fontId="4" fillId="0" borderId="42" xfId="0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178" fontId="5" fillId="0" borderId="51" xfId="1" applyNumberFormat="1" applyFont="1" applyFill="1" applyBorder="1" applyAlignment="1">
      <alignment vertical="center"/>
    </xf>
    <xf numFmtId="177" fontId="5" fillId="0" borderId="7" xfId="1" applyNumberFormat="1" applyFont="1" applyFill="1" applyBorder="1" applyAlignment="1">
      <alignment vertical="center"/>
    </xf>
    <xf numFmtId="178" fontId="5" fillId="0" borderId="51" xfId="0" applyNumberFormat="1" applyFont="1" applyFill="1" applyBorder="1" applyAlignment="1">
      <alignment vertical="center"/>
    </xf>
    <xf numFmtId="178" fontId="5" fillId="0" borderId="29" xfId="0" applyNumberFormat="1" applyFont="1" applyFill="1" applyBorder="1" applyAlignment="1">
      <alignment vertical="center"/>
    </xf>
    <xf numFmtId="177" fontId="5" fillId="0" borderId="29" xfId="1" applyNumberFormat="1" applyFont="1" applyFill="1" applyBorder="1" applyAlignment="1">
      <alignment vertical="center"/>
    </xf>
    <xf numFmtId="178" fontId="5" fillId="0" borderId="8" xfId="0" applyNumberFormat="1" applyFont="1" applyFill="1" applyBorder="1" applyAlignment="1">
      <alignment vertical="center"/>
    </xf>
    <xf numFmtId="177" fontId="5" fillId="0" borderId="8" xfId="1" applyNumberFormat="1" applyFont="1" applyFill="1" applyBorder="1" applyAlignment="1">
      <alignment vertical="center"/>
    </xf>
    <xf numFmtId="178" fontId="5" fillId="0" borderId="2" xfId="0" applyNumberFormat="1" applyFont="1" applyFill="1" applyBorder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178" fontId="5" fillId="0" borderId="44" xfId="0" applyNumberFormat="1" applyFont="1" applyFill="1" applyBorder="1" applyAlignment="1">
      <alignment vertical="center"/>
    </xf>
    <xf numFmtId="178" fontId="5" fillId="0" borderId="4" xfId="0" applyNumberFormat="1" applyFont="1" applyFill="1" applyBorder="1" applyAlignment="1">
      <alignment vertical="center"/>
    </xf>
    <xf numFmtId="177" fontId="5" fillId="0" borderId="52" xfId="1" applyNumberFormat="1" applyFont="1" applyFill="1" applyBorder="1" applyAlignment="1">
      <alignment vertical="center"/>
    </xf>
    <xf numFmtId="178" fontId="5" fillId="0" borderId="17" xfId="1" applyNumberFormat="1" applyFont="1" applyFill="1" applyBorder="1" applyAlignment="1">
      <alignment vertical="center"/>
    </xf>
    <xf numFmtId="178" fontId="5" fillId="0" borderId="17" xfId="0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left" vertical="center"/>
    </xf>
    <xf numFmtId="0" fontId="0" fillId="0" borderId="0" xfId="0" applyBorder="1"/>
    <xf numFmtId="178" fontId="4" fillId="0" borderId="38" xfId="0" applyNumberFormat="1" applyFont="1" applyBorder="1" applyAlignment="1">
      <alignment horizontal="right" vertical="center"/>
    </xf>
    <xf numFmtId="186" fontId="5" fillId="0" borderId="7" xfId="0" applyNumberFormat="1" applyFont="1" applyBorder="1" applyAlignment="1">
      <alignment vertical="center"/>
    </xf>
    <xf numFmtId="0" fontId="0" fillId="0" borderId="36" xfId="0" applyBorder="1" applyAlignment="1">
      <alignment vertical="center"/>
    </xf>
    <xf numFmtId="0" fontId="6" fillId="0" borderId="1" xfId="2" applyFont="1" applyBorder="1" applyAlignment="1">
      <alignment horizontal="right" vertical="center"/>
    </xf>
    <xf numFmtId="190" fontId="4" fillId="0" borderId="38" xfId="2" applyNumberFormat="1" applyFont="1" applyBorder="1" applyAlignment="1">
      <alignment horizontal="center" vertical="center"/>
    </xf>
    <xf numFmtId="190" fontId="4" fillId="0" borderId="4" xfId="2" applyNumberFormat="1" applyFont="1" applyBorder="1" applyAlignment="1">
      <alignment horizontal="center" vertical="center"/>
    </xf>
    <xf numFmtId="178" fontId="4" fillId="0" borderId="4" xfId="2" applyNumberFormat="1" applyFont="1" applyBorder="1" applyAlignment="1">
      <alignment vertical="center"/>
    </xf>
    <xf numFmtId="0" fontId="6" fillId="0" borderId="1" xfId="2" applyFont="1" applyFill="1" applyBorder="1" applyAlignment="1">
      <alignment horizontal="right" vertical="center"/>
    </xf>
    <xf numFmtId="177" fontId="0" fillId="0" borderId="4" xfId="1" applyNumberFormat="1" applyFont="1" applyBorder="1"/>
    <xf numFmtId="177" fontId="0" fillId="0" borderId="33" xfId="1" applyNumberFormat="1" applyFont="1" applyBorder="1"/>
    <xf numFmtId="178" fontId="4" fillId="0" borderId="44" xfId="0" applyNumberFormat="1" applyFont="1" applyBorder="1" applyAlignment="1">
      <alignment horizontal="center" vertical="center"/>
    </xf>
    <xf numFmtId="185" fontId="4" fillId="0" borderId="2" xfId="10" applyNumberFormat="1" applyFont="1" applyFill="1" applyBorder="1" applyAlignment="1">
      <alignment vertical="center"/>
    </xf>
    <xf numFmtId="186" fontId="4" fillId="0" borderId="2" xfId="10" applyNumberFormat="1" applyFont="1" applyFill="1" applyBorder="1" applyAlignment="1">
      <alignment horizontal="right" vertical="center"/>
    </xf>
    <xf numFmtId="180" fontId="4" fillId="0" borderId="8" xfId="0" applyNumberFormat="1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right" vertical="center"/>
    </xf>
    <xf numFmtId="182" fontId="4" fillId="0" borderId="11" xfId="0" applyNumberFormat="1" applyFont="1" applyFill="1" applyBorder="1" applyAlignment="1">
      <alignment horizontal="right" vertical="center"/>
    </xf>
    <xf numFmtId="180" fontId="4" fillId="2" borderId="2" xfId="0" applyNumberFormat="1" applyFont="1" applyFill="1" applyBorder="1" applyAlignment="1">
      <alignment horizontal="right" vertical="center"/>
    </xf>
    <xf numFmtId="180" fontId="4" fillId="2" borderId="44" xfId="0" applyNumberFormat="1" applyFont="1" applyFill="1" applyBorder="1" applyAlignment="1">
      <alignment horizontal="right" vertical="center"/>
    </xf>
    <xf numFmtId="178" fontId="4" fillId="0" borderId="5" xfId="0" applyNumberFormat="1" applyFont="1" applyFill="1" applyBorder="1" applyAlignment="1">
      <alignment vertical="center"/>
    </xf>
    <xf numFmtId="188" fontId="4" fillId="0" borderId="2" xfId="10" applyNumberFormat="1" applyFont="1" applyFill="1" applyBorder="1" applyAlignment="1">
      <alignment vertical="center"/>
    </xf>
    <xf numFmtId="197" fontId="4" fillId="0" borderId="38" xfId="0" applyNumberFormat="1" applyFont="1" applyFill="1" applyBorder="1" applyAlignment="1">
      <alignment horizontal="right" vertical="center"/>
    </xf>
    <xf numFmtId="197" fontId="4" fillId="0" borderId="2" xfId="0" quotePrefix="1" applyNumberFormat="1" applyFont="1" applyFill="1" applyBorder="1" applyAlignment="1">
      <alignment horizontal="right" vertical="center"/>
    </xf>
    <xf numFmtId="186" fontId="4" fillId="0" borderId="38" xfId="10" applyNumberFormat="1" applyFont="1" applyFill="1" applyBorder="1" applyAlignment="1">
      <alignment horizontal="right" vertical="center"/>
    </xf>
    <xf numFmtId="186" fontId="4" fillId="0" borderId="40" xfId="10" applyNumberFormat="1" applyFont="1" applyFill="1" applyBorder="1" applyAlignment="1">
      <alignment horizontal="right" vertical="center"/>
    </xf>
    <xf numFmtId="0" fontId="4" fillId="0" borderId="3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180" fontId="4" fillId="0" borderId="7" xfId="0" applyNumberFormat="1" applyFont="1" applyFill="1" applyBorder="1" applyAlignment="1">
      <alignment horizontal="right" vertical="center"/>
    </xf>
    <xf numFmtId="182" fontId="4" fillId="0" borderId="31" xfId="0" applyNumberFormat="1" applyFont="1" applyFill="1" applyBorder="1" applyAlignment="1">
      <alignment horizontal="right" vertical="center"/>
    </xf>
    <xf numFmtId="180" fontId="4" fillId="0" borderId="29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30" xfId="0" applyFont="1" applyFill="1" applyBorder="1" applyAlignment="1">
      <alignment horizontal="right" vertical="center"/>
    </xf>
    <xf numFmtId="0" fontId="4" fillId="0" borderId="32" xfId="0" applyFont="1" applyFill="1" applyBorder="1" applyAlignment="1">
      <alignment horizontal="right" vertical="center"/>
    </xf>
    <xf numFmtId="180" fontId="4" fillId="0" borderId="44" xfId="0" applyNumberFormat="1" applyFont="1" applyFill="1" applyBorder="1" applyAlignment="1">
      <alignment horizontal="right" vertical="center"/>
    </xf>
    <xf numFmtId="177" fontId="4" fillId="0" borderId="44" xfId="0" applyNumberFormat="1" applyFont="1" applyFill="1" applyBorder="1" applyAlignment="1">
      <alignment horizontal="right" vertical="center"/>
    </xf>
    <xf numFmtId="182" fontId="4" fillId="0" borderId="13" xfId="0" applyNumberFormat="1" applyFont="1" applyFill="1" applyBorder="1" applyAlignment="1">
      <alignment horizontal="right" vertical="center"/>
    </xf>
    <xf numFmtId="0" fontId="12" fillId="0" borderId="34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185" fontId="4" fillId="0" borderId="3" xfId="0" applyNumberFormat="1" applyFont="1" applyFill="1" applyBorder="1" applyAlignment="1">
      <alignment horizontal="right" vertical="center"/>
    </xf>
    <xf numFmtId="0" fontId="4" fillId="0" borderId="49" xfId="0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vertical="center"/>
    </xf>
    <xf numFmtId="185" fontId="4" fillId="0" borderId="33" xfId="0" applyNumberFormat="1" applyFont="1" applyFill="1" applyBorder="1" applyAlignment="1">
      <alignment vertical="center"/>
    </xf>
    <xf numFmtId="178" fontId="4" fillId="0" borderId="0" xfId="0" applyNumberFormat="1" applyFont="1" applyFill="1" applyAlignment="1">
      <alignment horizontal="center" vertical="center"/>
    </xf>
    <xf numFmtId="0" fontId="2" fillId="0" borderId="0" xfId="10" applyFont="1" applyFill="1" applyAlignment="1">
      <alignment horizontal="left" vertical="center"/>
    </xf>
    <xf numFmtId="0" fontId="4" fillId="0" borderId="0" xfId="10" applyFont="1" applyFill="1" applyAlignment="1">
      <alignment horizontal="left" vertical="center"/>
    </xf>
    <xf numFmtId="0" fontId="4" fillId="0" borderId="0" xfId="10" applyFont="1" applyFill="1" applyAlignment="1">
      <alignment horizontal="right" vertical="center"/>
    </xf>
    <xf numFmtId="0" fontId="4" fillId="0" borderId="2" xfId="10" applyFont="1" applyFill="1" applyBorder="1" applyAlignment="1">
      <alignment horizontal="center" vertical="center"/>
    </xf>
    <xf numFmtId="0" fontId="4" fillId="0" borderId="38" xfId="10" applyFont="1" applyFill="1" applyBorder="1" applyAlignment="1">
      <alignment vertical="center"/>
    </xf>
    <xf numFmtId="0" fontId="12" fillId="0" borderId="35" xfId="10" applyFont="1" applyFill="1" applyBorder="1" applyAlignment="1">
      <alignment horizontal="right" vertical="center"/>
    </xf>
    <xf numFmtId="0" fontId="12" fillId="0" borderId="5" xfId="10" applyFont="1" applyFill="1" applyBorder="1" applyAlignment="1">
      <alignment vertical="center"/>
    </xf>
    <xf numFmtId="0" fontId="4" fillId="0" borderId="8" xfId="10" applyFont="1" applyFill="1" applyBorder="1" applyAlignment="1">
      <alignment vertical="center"/>
    </xf>
    <xf numFmtId="188" fontId="4" fillId="0" borderId="8" xfId="10" applyNumberFormat="1" applyFont="1" applyFill="1" applyBorder="1" applyAlignment="1">
      <alignment vertical="center"/>
    </xf>
    <xf numFmtId="0" fontId="12" fillId="0" borderId="12" xfId="10" applyFont="1" applyFill="1" applyBorder="1" applyAlignment="1">
      <alignment vertical="center"/>
    </xf>
    <xf numFmtId="0" fontId="12" fillId="0" borderId="35" xfId="10" applyFont="1" applyFill="1" applyBorder="1" applyAlignment="1">
      <alignment vertical="center"/>
    </xf>
    <xf numFmtId="0" fontId="12" fillId="0" borderId="39" xfId="10" applyFont="1" applyFill="1" applyBorder="1" applyAlignment="1">
      <alignment vertical="center"/>
    </xf>
    <xf numFmtId="0" fontId="4" fillId="0" borderId="40" xfId="10" applyFont="1" applyFill="1" applyBorder="1" applyAlignment="1">
      <alignment vertical="center"/>
    </xf>
    <xf numFmtId="0" fontId="4" fillId="0" borderId="41" xfId="10" applyFont="1" applyFill="1" applyBorder="1" applyAlignment="1">
      <alignment vertical="center"/>
    </xf>
    <xf numFmtId="0" fontId="4" fillId="0" borderId="42" xfId="10" applyFont="1" applyFill="1" applyBorder="1" applyAlignment="1">
      <alignment vertical="center"/>
    </xf>
    <xf numFmtId="0" fontId="12" fillId="0" borderId="43" xfId="10" applyFont="1" applyFill="1" applyBorder="1" applyAlignment="1">
      <alignment vertical="center"/>
    </xf>
    <xf numFmtId="0" fontId="4" fillId="0" borderId="4" xfId="10" applyFont="1" applyFill="1" applyBorder="1" applyAlignment="1">
      <alignment vertical="center"/>
    </xf>
    <xf numFmtId="188" fontId="4" fillId="0" borderId="44" xfId="10" applyNumberFormat="1" applyFont="1" applyFill="1" applyBorder="1" applyAlignment="1">
      <alignment vertical="center"/>
    </xf>
    <xf numFmtId="185" fontId="4" fillId="0" borderId="4" xfId="10" applyNumberFormat="1" applyFont="1" applyFill="1" applyBorder="1" applyAlignment="1">
      <alignment horizontal="right" vertical="center"/>
    </xf>
    <xf numFmtId="187" fontId="4" fillId="0" borderId="33" xfId="10" applyNumberFormat="1" applyFont="1" applyFill="1" applyBorder="1" applyAlignment="1">
      <alignment vertical="center"/>
    </xf>
    <xf numFmtId="0" fontId="4" fillId="0" borderId="45" xfId="10" applyFont="1" applyFill="1" applyBorder="1" applyAlignment="1">
      <alignment vertical="center"/>
    </xf>
    <xf numFmtId="186" fontId="4" fillId="0" borderId="45" xfId="10" applyNumberFormat="1" applyFont="1" applyFill="1" applyBorder="1" applyAlignment="1">
      <alignment vertical="center"/>
    </xf>
    <xf numFmtId="185" fontId="4" fillId="0" borderId="45" xfId="10" applyNumberFormat="1" applyFont="1" applyFill="1" applyBorder="1" applyAlignment="1">
      <alignment vertical="center"/>
    </xf>
    <xf numFmtId="0" fontId="4" fillId="0" borderId="6" xfId="10" applyFont="1" applyFill="1" applyBorder="1" applyAlignment="1">
      <alignment vertical="center"/>
    </xf>
    <xf numFmtId="0" fontId="4" fillId="0" borderId="39" xfId="10" applyFont="1" applyFill="1" applyBorder="1" applyAlignment="1">
      <alignment vertical="center"/>
    </xf>
    <xf numFmtId="0" fontId="4" fillId="0" borderId="5" xfId="10" applyFont="1" applyFill="1" applyBorder="1" applyAlignment="1">
      <alignment vertical="center"/>
    </xf>
    <xf numFmtId="0" fontId="4" fillId="0" borderId="12" xfId="10" applyFont="1" applyFill="1" applyBorder="1" applyAlignment="1">
      <alignment vertical="center"/>
    </xf>
    <xf numFmtId="0" fontId="4" fillId="0" borderId="35" xfId="10" applyFont="1" applyFill="1" applyBorder="1" applyAlignment="1">
      <alignment vertical="center"/>
    </xf>
    <xf numFmtId="0" fontId="4" fillId="0" borderId="46" xfId="10" applyFont="1" applyFill="1" applyBorder="1" applyAlignment="1">
      <alignment vertical="center"/>
    </xf>
    <xf numFmtId="0" fontId="4" fillId="0" borderId="43" xfId="10" applyFont="1" applyFill="1" applyBorder="1" applyAlignment="1">
      <alignment vertical="center"/>
    </xf>
    <xf numFmtId="186" fontId="4" fillId="0" borderId="4" xfId="10" applyNumberFormat="1" applyFont="1" applyFill="1" applyBorder="1" applyAlignment="1">
      <alignment vertical="center"/>
    </xf>
    <xf numFmtId="185" fontId="4" fillId="0" borderId="4" xfId="10" applyNumberFormat="1" applyFont="1" applyFill="1" applyBorder="1" applyAlignment="1">
      <alignment vertical="center"/>
    </xf>
    <xf numFmtId="0" fontId="4" fillId="0" borderId="47" xfId="10" applyFont="1" applyFill="1" applyBorder="1" applyAlignment="1">
      <alignment vertical="center"/>
    </xf>
    <xf numFmtId="0" fontId="12" fillId="0" borderId="45" xfId="10" applyFont="1" applyFill="1" applyBorder="1" applyAlignment="1">
      <alignment horizontal="right" vertical="center"/>
    </xf>
    <xf numFmtId="0" fontId="4" fillId="0" borderId="27" xfId="10" applyFont="1" applyFill="1" applyBorder="1" applyAlignment="1">
      <alignment vertical="center"/>
    </xf>
    <xf numFmtId="186" fontId="4" fillId="0" borderId="7" xfId="10" applyNumberFormat="1" applyFont="1" applyFill="1" applyBorder="1" applyAlignment="1">
      <alignment vertical="center"/>
    </xf>
    <xf numFmtId="0" fontId="12" fillId="0" borderId="48" xfId="10" applyFont="1" applyFill="1" applyBorder="1" applyAlignment="1">
      <alignment horizontal="right" vertical="center"/>
    </xf>
    <xf numFmtId="186" fontId="4" fillId="0" borderId="44" xfId="10" applyNumberFormat="1" applyFont="1" applyFill="1" applyBorder="1" applyAlignment="1">
      <alignment vertical="center"/>
    </xf>
    <xf numFmtId="0" fontId="2" fillId="0" borderId="0" xfId="10" applyFont="1" applyFill="1" applyAlignment="1">
      <alignment vertical="center"/>
    </xf>
    <xf numFmtId="0" fontId="4" fillId="0" borderId="9" xfId="10" applyFont="1" applyFill="1" applyBorder="1" applyAlignment="1">
      <alignment vertical="center"/>
    </xf>
    <xf numFmtId="186" fontId="4" fillId="0" borderId="9" xfId="10" applyNumberFormat="1" applyFont="1" applyFill="1" applyBorder="1" applyAlignment="1">
      <alignment vertical="center"/>
    </xf>
    <xf numFmtId="185" fontId="4" fillId="0" borderId="9" xfId="10" applyNumberFormat="1" applyFont="1" applyFill="1" applyBorder="1" applyAlignment="1">
      <alignment vertical="center"/>
    </xf>
    <xf numFmtId="0" fontId="12" fillId="0" borderId="46" xfId="10" applyFont="1" applyFill="1" applyBorder="1" applyAlignment="1">
      <alignment horizontal="right" vertical="center"/>
    </xf>
    <xf numFmtId="0" fontId="4" fillId="0" borderId="20" xfId="10" applyFont="1" applyFill="1" applyBorder="1" applyAlignment="1">
      <alignment vertical="center"/>
    </xf>
    <xf numFmtId="0" fontId="4" fillId="0" borderId="0" xfId="10" applyFont="1" applyFill="1" applyBorder="1" applyAlignment="1">
      <alignment horizontal="center" vertical="center" wrapText="1"/>
    </xf>
    <xf numFmtId="189" fontId="4" fillId="0" borderId="0" xfId="10" applyNumberFormat="1" applyFont="1" applyFill="1" applyBorder="1" applyAlignment="1">
      <alignment vertical="center"/>
    </xf>
    <xf numFmtId="187" fontId="4" fillId="0" borderId="0" xfId="10" applyNumberFormat="1" applyFont="1" applyFill="1" applyBorder="1" applyAlignment="1">
      <alignment vertical="center"/>
    </xf>
    <xf numFmtId="185" fontId="4" fillId="0" borderId="7" xfId="10" applyNumberFormat="1" applyFont="1" applyFill="1" applyBorder="1" applyAlignment="1">
      <alignment vertical="center"/>
    </xf>
    <xf numFmtId="187" fontId="4" fillId="0" borderId="41" xfId="10" applyNumberFormat="1" applyFont="1" applyFill="1" applyBorder="1" applyAlignment="1">
      <alignment vertical="center"/>
    </xf>
    <xf numFmtId="187" fontId="4" fillId="0" borderId="18" xfId="10" applyNumberFormat="1" applyFont="1" applyFill="1" applyBorder="1" applyAlignment="1">
      <alignment vertical="center"/>
    </xf>
    <xf numFmtId="0" fontId="4" fillId="0" borderId="18" xfId="10" applyFont="1" applyFill="1" applyBorder="1" applyAlignment="1">
      <alignment vertical="center"/>
    </xf>
    <xf numFmtId="0" fontId="4" fillId="0" borderId="38" xfId="10" applyFont="1" applyFill="1" applyBorder="1" applyAlignment="1">
      <alignment horizontal="center" vertical="center"/>
    </xf>
    <xf numFmtId="186" fontId="4" fillId="0" borderId="41" xfId="10" applyNumberFormat="1" applyFont="1" applyFill="1" applyBorder="1" applyAlignment="1">
      <alignment vertical="center"/>
    </xf>
    <xf numFmtId="186" fontId="4" fillId="0" borderId="42" xfId="10" applyNumberFormat="1" applyFont="1" applyFill="1" applyBorder="1" applyAlignment="1">
      <alignment vertical="center"/>
    </xf>
    <xf numFmtId="189" fontId="4" fillId="0" borderId="33" xfId="10" applyNumberFormat="1" applyFont="1" applyFill="1" applyBorder="1" applyAlignment="1">
      <alignment vertical="center"/>
    </xf>
    <xf numFmtId="0" fontId="4" fillId="0" borderId="37" xfId="10" applyFont="1" applyFill="1" applyBorder="1" applyAlignment="1">
      <alignment vertical="distributed" textRotation="255"/>
    </xf>
    <xf numFmtId="0" fontId="4" fillId="0" borderId="26" xfId="10" applyFont="1" applyFill="1" applyBorder="1" applyAlignment="1">
      <alignment vertical="center"/>
    </xf>
    <xf numFmtId="186" fontId="4" fillId="0" borderId="29" xfId="10" applyNumberFormat="1" applyFont="1" applyFill="1" applyBorder="1" applyAlignment="1">
      <alignment horizontal="right" vertical="center"/>
    </xf>
    <xf numFmtId="0" fontId="4" fillId="0" borderId="19" xfId="10" applyFont="1" applyFill="1" applyBorder="1" applyAlignment="1">
      <alignment vertical="distributed" textRotation="255"/>
    </xf>
    <xf numFmtId="186" fontId="4" fillId="0" borderId="41" xfId="10" applyNumberFormat="1" applyFont="1" applyFill="1" applyBorder="1" applyAlignment="1">
      <alignment horizontal="right" vertical="center"/>
    </xf>
    <xf numFmtId="186" fontId="4" fillId="0" borderId="7" xfId="10" applyNumberFormat="1" applyFont="1" applyFill="1" applyBorder="1" applyAlignment="1">
      <alignment horizontal="right" vertical="center"/>
    </xf>
    <xf numFmtId="0" fontId="4" fillId="0" borderId="51" xfId="10" applyFont="1" applyFill="1" applyBorder="1" applyAlignment="1">
      <alignment vertical="center"/>
    </xf>
    <xf numFmtId="0" fontId="4" fillId="0" borderId="0" xfId="10" applyFont="1" applyFill="1" applyBorder="1" applyAlignment="1">
      <alignment vertical="center"/>
    </xf>
    <xf numFmtId="186" fontId="4" fillId="0" borderId="51" xfId="10" applyNumberFormat="1" applyFont="1" applyFill="1" applyBorder="1" applyAlignment="1">
      <alignment horizontal="right" vertical="center"/>
    </xf>
    <xf numFmtId="189" fontId="4" fillId="0" borderId="17" xfId="10" applyNumberFormat="1" applyFont="1" applyFill="1" applyBorder="1" applyAlignment="1">
      <alignment vertical="center"/>
    </xf>
    <xf numFmtId="0" fontId="4" fillId="0" borderId="50" xfId="10" applyFont="1" applyFill="1" applyBorder="1" applyAlignment="1">
      <alignment vertical="center"/>
    </xf>
    <xf numFmtId="0" fontId="4" fillId="0" borderId="16" xfId="10" applyFont="1" applyFill="1" applyBorder="1" applyAlignment="1">
      <alignment horizontal="center" vertical="distributed" textRotation="255"/>
    </xf>
    <xf numFmtId="186" fontId="4" fillId="0" borderId="4" xfId="10" applyNumberFormat="1" applyFont="1" applyFill="1" applyBorder="1" applyAlignment="1">
      <alignment horizontal="right" vertical="center"/>
    </xf>
    <xf numFmtId="0" fontId="4" fillId="0" borderId="0" xfId="10" applyFont="1" applyFill="1" applyBorder="1" applyAlignment="1">
      <alignment horizontal="center" vertical="distributed" textRotation="255"/>
    </xf>
    <xf numFmtId="0" fontId="12" fillId="0" borderId="0" xfId="10" applyFont="1" applyFill="1" applyBorder="1" applyAlignment="1">
      <alignment horizontal="right" vertical="center"/>
    </xf>
    <xf numFmtId="186" fontId="4" fillId="0" borderId="0" xfId="1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86" fontId="4" fillId="0" borderId="0" xfId="10" applyNumberFormat="1" applyFont="1" applyFill="1" applyBorder="1" applyAlignment="1">
      <alignment horizontal="right" vertical="center"/>
    </xf>
    <xf numFmtId="185" fontId="4" fillId="0" borderId="0" xfId="10" applyNumberFormat="1" applyFont="1" applyFill="1" applyBorder="1" applyAlignment="1">
      <alignment vertical="center"/>
    </xf>
    <xf numFmtId="186" fontId="4" fillId="0" borderId="0" xfId="10" applyNumberFormat="1" applyFont="1" applyFill="1" applyAlignment="1">
      <alignment vertical="center"/>
    </xf>
    <xf numFmtId="185" fontId="4" fillId="0" borderId="0" xfId="10" applyNumberFormat="1" applyFont="1" applyFill="1" applyAlignment="1">
      <alignment vertical="center"/>
    </xf>
    <xf numFmtId="0" fontId="0" fillId="0" borderId="0" xfId="10" applyFont="1" applyFill="1" applyAlignment="1">
      <alignment horizontal="left" vertical="center"/>
    </xf>
    <xf numFmtId="0" fontId="12" fillId="0" borderId="0" xfId="10" applyFont="1" applyFill="1" applyAlignment="1">
      <alignment horizontal="right" vertical="center"/>
    </xf>
    <xf numFmtId="189" fontId="4" fillId="0" borderId="0" xfId="10" applyNumberFormat="1" applyFont="1" applyFill="1" applyAlignment="1">
      <alignment vertical="center"/>
    </xf>
    <xf numFmtId="186" fontId="4" fillId="0" borderId="0" xfId="10" applyNumberFormat="1" applyFont="1" applyFill="1" applyBorder="1" applyAlignment="1">
      <alignment horizontal="center" vertical="center"/>
    </xf>
    <xf numFmtId="186" fontId="6" fillId="0" borderId="0" xfId="10" applyNumberFormat="1" applyFont="1" applyFill="1" applyBorder="1" applyAlignment="1">
      <alignment vertical="center" wrapText="1"/>
    </xf>
    <xf numFmtId="0" fontId="12" fillId="0" borderId="0" xfId="10" applyFont="1" applyFill="1" applyBorder="1" applyAlignment="1">
      <alignment vertical="center"/>
    </xf>
    <xf numFmtId="178" fontId="4" fillId="0" borderId="0" xfId="10" applyNumberFormat="1" applyFont="1" applyFill="1" applyBorder="1" applyAlignment="1">
      <alignment vertical="center"/>
    </xf>
    <xf numFmtId="0" fontId="0" fillId="0" borderId="0" xfId="0" applyFill="1" applyBorder="1" applyAlignment="1"/>
    <xf numFmtId="180" fontId="4" fillId="0" borderId="0" xfId="10" applyNumberFormat="1" applyFont="1" applyFill="1" applyBorder="1" applyAlignment="1">
      <alignment vertical="center"/>
    </xf>
    <xf numFmtId="186" fontId="12" fillId="0" borderId="0" xfId="10" applyNumberFormat="1" applyFont="1" applyFill="1" applyBorder="1" applyAlignment="1">
      <alignment horizontal="center" vertical="center"/>
    </xf>
    <xf numFmtId="185" fontId="4" fillId="0" borderId="0" xfId="10" applyNumberFormat="1" applyFont="1" applyFill="1" applyBorder="1" applyAlignment="1">
      <alignment horizontal="right" vertical="center"/>
    </xf>
    <xf numFmtId="189" fontId="4" fillId="0" borderId="0" xfId="10" applyNumberFormat="1" applyFont="1" applyFill="1" applyAlignment="1">
      <alignment horizontal="right" vertical="center"/>
    </xf>
    <xf numFmtId="0" fontId="4" fillId="0" borderId="0" xfId="10" applyFont="1" applyFill="1" applyBorder="1" applyAlignment="1">
      <alignment horizontal="center" vertical="center" textRotation="255"/>
    </xf>
    <xf numFmtId="178" fontId="4" fillId="0" borderId="0" xfId="10" applyNumberFormat="1" applyFont="1" applyFill="1" applyBorder="1" applyAlignment="1">
      <alignment horizontal="right" vertical="center"/>
    </xf>
    <xf numFmtId="0" fontId="4" fillId="0" borderId="0" xfId="10" applyFont="1" applyFill="1" applyAlignment="1">
      <alignment horizontal="center" vertical="center" textRotation="255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65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64" xfId="0" applyFont="1" applyFill="1" applyBorder="1" applyAlignment="1">
      <alignment vertical="center"/>
    </xf>
    <xf numFmtId="0" fontId="4" fillId="0" borderId="47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57" xfId="0" applyFont="1" applyFill="1" applyBorder="1" applyAlignment="1">
      <alignment vertical="center"/>
    </xf>
    <xf numFmtId="0" fontId="4" fillId="0" borderId="48" xfId="0" applyFont="1" applyFill="1" applyBorder="1" applyAlignment="1">
      <alignment horizontal="distributed" vertical="center"/>
    </xf>
    <xf numFmtId="0" fontId="4" fillId="0" borderId="43" xfId="0" applyFont="1" applyFill="1" applyBorder="1" applyAlignment="1">
      <alignment horizontal="distributed" vertical="center"/>
    </xf>
    <xf numFmtId="0" fontId="13" fillId="0" borderId="0" xfId="0" applyFont="1" applyFill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56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5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4" fillId="0" borderId="35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horizontal="right" vertical="center"/>
    </xf>
    <xf numFmtId="0" fontId="4" fillId="0" borderId="47" xfId="0" applyFont="1" applyFill="1" applyBorder="1" applyAlignment="1">
      <alignment horizontal="right" vertical="center"/>
    </xf>
    <xf numFmtId="178" fontId="4" fillId="0" borderId="8" xfId="0" applyNumberFormat="1" applyFont="1" applyFill="1" applyBorder="1" applyAlignment="1">
      <alignment horizontal="right" vertical="center"/>
    </xf>
    <xf numFmtId="194" fontId="4" fillId="0" borderId="8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vertical="center"/>
    </xf>
    <xf numFmtId="178" fontId="4" fillId="0" borderId="44" xfId="0" applyNumberFormat="1" applyFont="1" applyFill="1" applyBorder="1" applyAlignment="1">
      <alignment horizontal="right" vertical="center"/>
    </xf>
    <xf numFmtId="194" fontId="4" fillId="0" borderId="4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2" fillId="0" borderId="0" xfId="11" applyFont="1" applyFill="1" applyAlignment="1">
      <alignment horizontal="left" vertical="center"/>
    </xf>
    <xf numFmtId="0" fontId="12" fillId="0" borderId="0" xfId="11" applyFont="1" applyFill="1" applyAlignment="1">
      <alignment horizontal="center" vertical="center"/>
    </xf>
    <xf numFmtId="0" fontId="12" fillId="0" borderId="0" xfId="11" applyFont="1" applyFill="1" applyAlignment="1">
      <alignment horizontal="left" vertical="center"/>
    </xf>
    <xf numFmtId="0" fontId="12" fillId="0" borderId="0" xfId="11" applyFont="1" applyFill="1" applyAlignment="1">
      <alignment horizontal="right" vertical="center"/>
    </xf>
    <xf numFmtId="0" fontId="12" fillId="0" borderId="15" xfId="11" applyFont="1" applyFill="1" applyBorder="1" applyAlignment="1">
      <alignment horizontal="center" vertical="center"/>
    </xf>
    <xf numFmtId="0" fontId="12" fillId="0" borderId="56" xfId="11" applyFont="1" applyFill="1" applyBorder="1" applyAlignment="1">
      <alignment horizontal="center" vertical="center"/>
    </xf>
    <xf numFmtId="0" fontId="12" fillId="0" borderId="55" xfId="11" applyFont="1" applyFill="1" applyBorder="1" applyAlignment="1">
      <alignment horizontal="center" vertical="center"/>
    </xf>
    <xf numFmtId="0" fontId="12" fillId="0" borderId="59" xfId="11" applyFont="1" applyFill="1" applyBorder="1" applyAlignment="1">
      <alignment horizontal="center" vertical="center"/>
    </xf>
    <xf numFmtId="0" fontId="12" fillId="0" borderId="39" xfId="11" applyFont="1" applyFill="1" applyBorder="1" applyAlignment="1">
      <alignment horizontal="center" vertical="center"/>
    </xf>
    <xf numFmtId="0" fontId="12" fillId="0" borderId="2" xfId="11" applyFont="1" applyFill="1" applyBorder="1" applyAlignment="1">
      <alignment horizontal="center" vertical="center"/>
    </xf>
    <xf numFmtId="0" fontId="12" fillId="0" borderId="41" xfId="11" applyFont="1" applyFill="1" applyBorder="1" applyAlignment="1">
      <alignment horizontal="center" vertical="center"/>
    </xf>
    <xf numFmtId="0" fontId="12" fillId="0" borderId="3" xfId="11" applyFont="1" applyFill="1" applyBorder="1" applyAlignment="1">
      <alignment horizontal="center" vertical="center"/>
    </xf>
    <xf numFmtId="0" fontId="12" fillId="0" borderId="49" xfId="11" applyFont="1" applyFill="1" applyBorder="1" applyAlignment="1">
      <alignment horizontal="center" vertical="center"/>
    </xf>
    <xf numFmtId="0" fontId="12" fillId="0" borderId="35" xfId="11" applyFont="1" applyFill="1" applyBorder="1" applyAlignment="1">
      <alignment horizontal="distributed" vertical="center"/>
    </xf>
    <xf numFmtId="0" fontId="12" fillId="0" borderId="5" xfId="11" applyFont="1" applyFill="1" applyBorder="1" applyAlignment="1">
      <alignment horizontal="distributed" vertical="center"/>
    </xf>
    <xf numFmtId="178" fontId="12" fillId="0" borderId="2" xfId="11" applyNumberFormat="1" applyFont="1" applyFill="1" applyBorder="1" applyAlignment="1">
      <alignment horizontal="right" vertical="center"/>
    </xf>
    <xf numFmtId="0" fontId="12" fillId="0" borderId="38" xfId="11" applyFont="1" applyFill="1" applyBorder="1" applyAlignment="1">
      <alignment horizontal="right" vertical="center"/>
    </xf>
    <xf numFmtId="178" fontId="12" fillId="0" borderId="3" xfId="11" applyNumberFormat="1" applyFont="1" applyFill="1" applyBorder="1" applyAlignment="1">
      <alignment horizontal="right" vertical="center"/>
    </xf>
    <xf numFmtId="0" fontId="12" fillId="0" borderId="35" xfId="11" applyFont="1" applyFill="1" applyBorder="1"/>
    <xf numFmtId="0" fontId="12" fillId="0" borderId="5" xfId="11" applyFont="1" applyFill="1" applyBorder="1"/>
    <xf numFmtId="0" fontId="12" fillId="0" borderId="57" xfId="11" applyFont="1" applyFill="1" applyBorder="1" applyAlignment="1">
      <alignment horizontal="center" vertical="center"/>
    </xf>
    <xf numFmtId="0" fontId="12" fillId="0" borderId="48" xfId="11" applyFont="1" applyFill="1" applyBorder="1" applyAlignment="1">
      <alignment horizontal="distributed" vertical="center"/>
    </xf>
    <xf numFmtId="0" fontId="12" fillId="0" borderId="43" xfId="11" applyFont="1" applyFill="1" applyBorder="1" applyAlignment="1">
      <alignment horizontal="distributed" vertical="center"/>
    </xf>
    <xf numFmtId="178" fontId="12" fillId="0" borderId="4" xfId="11" applyNumberFormat="1" applyFont="1" applyFill="1" applyBorder="1" applyAlignment="1">
      <alignment horizontal="right" vertical="center"/>
    </xf>
    <xf numFmtId="0" fontId="12" fillId="0" borderId="42" xfId="11" applyFont="1" applyFill="1" applyBorder="1" applyAlignment="1">
      <alignment horizontal="right" vertical="center"/>
    </xf>
    <xf numFmtId="0" fontId="12" fillId="0" borderId="48" xfId="11" applyFont="1" applyFill="1" applyBorder="1" applyAlignment="1">
      <alignment horizontal="center" vertical="center"/>
    </xf>
    <xf numFmtId="0" fontId="12" fillId="0" borderId="43" xfId="11" applyFont="1" applyFill="1" applyBorder="1" applyAlignment="1">
      <alignment horizontal="center" vertical="center"/>
    </xf>
    <xf numFmtId="178" fontId="12" fillId="0" borderId="33" xfId="1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indent="2"/>
    </xf>
    <xf numFmtId="186" fontId="4" fillId="0" borderId="0" xfId="0" applyNumberFormat="1" applyFont="1" applyFill="1" applyBorder="1" applyAlignment="1">
      <alignment vertical="center"/>
    </xf>
    <xf numFmtId="198" fontId="4" fillId="0" borderId="0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69" xfId="0" applyFont="1" applyFill="1" applyBorder="1" applyAlignment="1">
      <alignment vertical="center"/>
    </xf>
    <xf numFmtId="0" fontId="4" fillId="0" borderId="56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center" wrapText="1"/>
    </xf>
    <xf numFmtId="0" fontId="4" fillId="0" borderId="23" xfId="0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0" fontId="4" fillId="0" borderId="68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center" vertical="center" wrapText="1"/>
    </xf>
    <xf numFmtId="197" fontId="4" fillId="0" borderId="35" xfId="0" applyNumberFormat="1" applyFont="1" applyFill="1" applyBorder="1" applyAlignment="1">
      <alignment horizontal="right" vertical="center"/>
    </xf>
    <xf numFmtId="197" fontId="4" fillId="0" borderId="3" xfId="0" applyNumberFormat="1" applyFont="1" applyFill="1" applyBorder="1" applyAlignment="1">
      <alignment horizontal="right" vertical="center"/>
    </xf>
    <xf numFmtId="197" fontId="4" fillId="0" borderId="38" xfId="0" quotePrefix="1" applyNumberFormat="1" applyFont="1" applyFill="1" applyBorder="1" applyAlignment="1">
      <alignment horizontal="right" vertical="center"/>
    </xf>
    <xf numFmtId="197" fontId="4" fillId="0" borderId="3" xfId="0" quotePrefix="1" applyNumberFormat="1" applyFont="1" applyFill="1" applyBorder="1" applyAlignment="1">
      <alignment horizontal="right" vertical="center"/>
    </xf>
    <xf numFmtId="197" fontId="4" fillId="0" borderId="48" xfId="0" applyNumberFormat="1" applyFont="1" applyFill="1" applyBorder="1" applyAlignment="1">
      <alignment horizontal="right" vertical="center"/>
    </xf>
    <xf numFmtId="197" fontId="4" fillId="0" borderId="4" xfId="0" applyNumberFormat="1" applyFont="1" applyFill="1" applyBorder="1" applyAlignment="1">
      <alignment horizontal="right" vertical="center"/>
    </xf>
    <xf numFmtId="197" fontId="4" fillId="0" borderId="33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78" fontId="4" fillId="0" borderId="2" xfId="0" applyNumberFormat="1" applyFont="1" applyBorder="1" applyAlignment="1">
      <alignment horizontal="right" vertical="center"/>
    </xf>
    <xf numFmtId="186" fontId="5" fillId="0" borderId="7" xfId="0" applyNumberFormat="1" applyFont="1" applyBorder="1" applyAlignment="1">
      <alignment vertical="center"/>
    </xf>
    <xf numFmtId="186" fontId="5" fillId="0" borderId="7" xfId="0" applyNumberFormat="1" applyFont="1" applyBorder="1" applyAlignment="1">
      <alignment horizontal="right" vertical="center"/>
    </xf>
    <xf numFmtId="178" fontId="4" fillId="0" borderId="2" xfId="0" applyNumberFormat="1" applyFont="1" applyFill="1" applyBorder="1" applyAlignment="1">
      <alignment horizontal="right" vertical="center"/>
    </xf>
    <xf numFmtId="194" fontId="4" fillId="0" borderId="2" xfId="0" applyNumberFormat="1" applyFont="1" applyFill="1" applyBorder="1" applyAlignment="1">
      <alignment horizontal="right" vertical="center"/>
    </xf>
    <xf numFmtId="186" fontId="5" fillId="0" borderId="17" xfId="0" applyNumberFormat="1" applyFont="1" applyBorder="1" applyAlignment="1">
      <alignment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19" xfId="10" applyFont="1" applyFill="1" applyBorder="1" applyAlignment="1">
      <alignment horizontal="center" vertical="center" textRotation="255"/>
    </xf>
    <xf numFmtId="0" fontId="4" fillId="0" borderId="16" xfId="10" applyFont="1" applyFill="1" applyBorder="1" applyAlignment="1">
      <alignment horizontal="center" vertical="center" textRotation="255"/>
    </xf>
    <xf numFmtId="0" fontId="4" fillId="0" borderId="10" xfId="10" applyFont="1" applyFill="1" applyBorder="1" applyAlignment="1">
      <alignment horizontal="center" vertical="center" textRotation="255"/>
    </xf>
    <xf numFmtId="0" fontId="4" fillId="0" borderId="19" xfId="10" applyFont="1" applyFill="1" applyBorder="1" applyAlignment="1">
      <alignment horizontal="center" vertical="distributed" textRotation="255"/>
    </xf>
    <xf numFmtId="0" fontId="4" fillId="0" borderId="37" xfId="10" applyFont="1" applyFill="1" applyBorder="1" applyAlignment="1">
      <alignment horizontal="center" vertical="center" textRotation="255"/>
    </xf>
    <xf numFmtId="0" fontId="4" fillId="0" borderId="37" xfId="10" applyFont="1" applyFill="1" applyBorder="1" applyAlignment="1">
      <alignment vertical="center" textRotation="255"/>
    </xf>
    <xf numFmtId="0" fontId="4" fillId="0" borderId="19" xfId="10" applyFont="1" applyFill="1" applyBorder="1" applyAlignment="1">
      <alignment vertical="center" textRotation="255"/>
    </xf>
    <xf numFmtId="0" fontId="12" fillId="0" borderId="14" xfId="10" applyFont="1" applyFill="1" applyBorder="1" applyAlignment="1">
      <alignment horizontal="center" vertical="center" wrapText="1"/>
    </xf>
    <xf numFmtId="0" fontId="12" fillId="0" borderId="3" xfId="10" applyFont="1" applyFill="1" applyBorder="1" applyAlignment="1">
      <alignment horizontal="center" vertical="center" wrapText="1"/>
    </xf>
    <xf numFmtId="0" fontId="12" fillId="0" borderId="37" xfId="10" applyFont="1" applyFill="1" applyBorder="1" applyAlignment="1">
      <alignment horizontal="center" vertical="center" wrapText="1"/>
    </xf>
    <xf numFmtId="0" fontId="12" fillId="0" borderId="30" xfId="10" applyFont="1" applyFill="1" applyBorder="1" applyAlignment="1">
      <alignment horizontal="center" vertical="center" wrapText="1"/>
    </xf>
    <xf numFmtId="0" fontId="4" fillId="0" borderId="28" xfId="10" applyFont="1" applyFill="1" applyBorder="1" applyAlignment="1">
      <alignment horizontal="center" vertical="center"/>
    </xf>
    <xf numFmtId="0" fontId="4" fillId="0" borderId="2" xfId="10" applyFont="1" applyFill="1" applyBorder="1" applyAlignment="1">
      <alignment horizontal="center" vertical="center"/>
    </xf>
    <xf numFmtId="0" fontId="4" fillId="0" borderId="14" xfId="10" applyFont="1" applyFill="1" applyBorder="1" applyAlignment="1">
      <alignment horizontal="center" vertical="center" wrapText="1"/>
    </xf>
    <xf numFmtId="0" fontId="4" fillId="0" borderId="3" xfId="10" applyFont="1" applyFill="1" applyBorder="1" applyAlignment="1">
      <alignment horizontal="center" vertical="center" wrapText="1"/>
    </xf>
    <xf numFmtId="0" fontId="4" fillId="0" borderId="30" xfId="10" applyFont="1" applyFill="1" applyBorder="1" applyAlignment="1">
      <alignment horizontal="center" vertical="center" wrapText="1"/>
    </xf>
    <xf numFmtId="0" fontId="7" fillId="0" borderId="16" xfId="10" applyFill="1" applyBorder="1" applyAlignment="1">
      <alignment horizontal="center" vertical="center" textRotation="255"/>
    </xf>
    <xf numFmtId="0" fontId="4" fillId="0" borderId="18" xfId="10" applyFont="1" applyFill="1" applyBorder="1" applyAlignment="1">
      <alignment horizontal="center" vertical="distributed" textRotation="255"/>
    </xf>
    <xf numFmtId="0" fontId="12" fillId="0" borderId="0" xfId="10" applyFont="1" applyFill="1" applyBorder="1" applyAlignment="1">
      <alignment horizontal="center" vertical="center"/>
    </xf>
    <xf numFmtId="178" fontId="4" fillId="0" borderId="0" xfId="10" applyNumberFormat="1" applyFont="1" applyFill="1" applyBorder="1" applyAlignment="1">
      <alignment horizontal="right" vertical="center"/>
    </xf>
    <xf numFmtId="0" fontId="4" fillId="0" borderId="49" xfId="10" applyFont="1" applyFill="1" applyBorder="1" applyAlignment="1">
      <alignment horizontal="center" vertical="center"/>
    </xf>
    <xf numFmtId="0" fontId="4" fillId="0" borderId="35" xfId="10" applyFont="1" applyFill="1" applyBorder="1" applyAlignment="1">
      <alignment horizontal="center" vertical="center"/>
    </xf>
    <xf numFmtId="0" fontId="4" fillId="0" borderId="5" xfId="10" applyFont="1" applyFill="1" applyBorder="1" applyAlignment="1">
      <alignment horizontal="center" vertical="center"/>
    </xf>
    <xf numFmtId="188" fontId="4" fillId="0" borderId="2" xfId="10" applyNumberFormat="1" applyFont="1" applyFill="1" applyBorder="1" applyAlignment="1">
      <alignment horizontal="center" vertical="center"/>
    </xf>
    <xf numFmtId="188" fontId="4" fillId="0" borderId="3" xfId="10" applyNumberFormat="1" applyFont="1" applyFill="1" applyBorder="1" applyAlignment="1">
      <alignment horizontal="center" vertical="center"/>
    </xf>
    <xf numFmtId="0" fontId="4" fillId="0" borderId="32" xfId="10" applyFont="1" applyFill="1" applyBorder="1" applyAlignment="1">
      <alignment horizontal="center" vertical="center"/>
    </xf>
    <xf numFmtId="0" fontId="4" fillId="0" borderId="4" xfId="10" applyFont="1" applyFill="1" applyBorder="1" applyAlignment="1">
      <alignment horizontal="center" vertical="center"/>
    </xf>
    <xf numFmtId="188" fontId="4" fillId="0" borderId="4" xfId="10" applyNumberFormat="1" applyFont="1" applyFill="1" applyBorder="1" applyAlignment="1">
      <alignment horizontal="center" vertical="center"/>
    </xf>
    <xf numFmtId="188" fontId="4" fillId="0" borderId="33" xfId="10" applyNumberFormat="1" applyFont="1" applyFill="1" applyBorder="1" applyAlignment="1">
      <alignment horizontal="center" vertical="center"/>
    </xf>
    <xf numFmtId="188" fontId="4" fillId="0" borderId="29" xfId="10" applyNumberFormat="1" applyFont="1" applyFill="1" applyBorder="1" applyAlignment="1">
      <alignment horizontal="center" vertical="center"/>
    </xf>
    <xf numFmtId="188" fontId="4" fillId="0" borderId="31" xfId="10" applyNumberFormat="1" applyFont="1" applyFill="1" applyBorder="1" applyAlignment="1">
      <alignment horizontal="center" vertical="center"/>
    </xf>
    <xf numFmtId="0" fontId="4" fillId="0" borderId="1" xfId="10" applyFont="1" applyFill="1" applyBorder="1" applyAlignment="1">
      <alignment horizontal="center" vertical="center"/>
    </xf>
    <xf numFmtId="0" fontId="4" fillId="0" borderId="0" xfId="10" applyFont="1" applyFill="1" applyBorder="1" applyAlignment="1">
      <alignment horizontal="center" vertical="center" textRotation="255"/>
    </xf>
    <xf numFmtId="186" fontId="4" fillId="0" borderId="0" xfId="10" applyNumberFormat="1" applyFont="1" applyFill="1" applyBorder="1" applyAlignment="1">
      <alignment vertical="center"/>
    </xf>
    <xf numFmtId="186" fontId="4" fillId="0" borderId="0" xfId="10" applyNumberFormat="1" applyFont="1" applyFill="1" applyAlignment="1">
      <alignment vertical="center"/>
    </xf>
    <xf numFmtId="0" fontId="4" fillId="0" borderId="25" xfId="10" applyFont="1" applyFill="1" applyBorder="1" applyAlignment="1">
      <alignment horizontal="center" vertical="center"/>
    </xf>
    <xf numFmtId="186" fontId="4" fillId="0" borderId="28" xfId="10" applyNumberFormat="1" applyFont="1" applyFill="1" applyBorder="1" applyAlignment="1">
      <alignment horizontal="center" vertical="center"/>
    </xf>
    <xf numFmtId="186" fontId="4" fillId="0" borderId="14" xfId="10" applyNumberFormat="1" applyFont="1" applyFill="1" applyBorder="1" applyAlignment="1">
      <alignment horizontal="center" vertical="center"/>
    </xf>
    <xf numFmtId="191" fontId="4" fillId="0" borderId="38" xfId="10" applyNumberFormat="1" applyFont="1" applyFill="1" applyBorder="1" applyAlignment="1">
      <alignment horizontal="right" vertical="center"/>
    </xf>
    <xf numFmtId="191" fontId="4" fillId="0" borderId="5" xfId="10" applyNumberFormat="1" applyFont="1" applyFill="1" applyBorder="1" applyAlignment="1">
      <alignment horizontal="right" vertical="center"/>
    </xf>
    <xf numFmtId="186" fontId="4" fillId="0" borderId="40" xfId="10" applyNumberFormat="1" applyFont="1" applyFill="1" applyBorder="1" applyAlignment="1">
      <alignment horizontal="right" vertical="center"/>
    </xf>
    <xf numFmtId="186" fontId="4" fillId="0" borderId="47" xfId="10" applyNumberFormat="1" applyFont="1" applyFill="1" applyBorder="1" applyAlignment="1">
      <alignment horizontal="right" vertical="center"/>
    </xf>
    <xf numFmtId="186" fontId="4" fillId="0" borderId="8" xfId="10" applyNumberFormat="1" applyFont="1" applyFill="1" applyBorder="1" applyAlignment="1">
      <alignment horizontal="right" vertical="center"/>
    </xf>
    <xf numFmtId="0" fontId="4" fillId="0" borderId="8" xfId="10" applyFont="1" applyFill="1" applyBorder="1" applyAlignment="1">
      <alignment horizontal="right" vertical="center"/>
    </xf>
    <xf numFmtId="185" fontId="4" fillId="0" borderId="40" xfId="10" applyNumberFormat="1" applyFont="1" applyFill="1" applyBorder="1" applyAlignment="1">
      <alignment horizontal="right" vertical="center"/>
    </xf>
    <xf numFmtId="185" fontId="4" fillId="0" borderId="12" xfId="10" applyNumberFormat="1" applyFont="1" applyFill="1" applyBorder="1" applyAlignment="1">
      <alignment horizontal="right" vertical="center"/>
    </xf>
    <xf numFmtId="191" fontId="4" fillId="0" borderId="8" xfId="10" applyNumberFormat="1" applyFont="1" applyFill="1" applyBorder="1" applyAlignment="1">
      <alignment horizontal="right" vertical="center"/>
    </xf>
    <xf numFmtId="191" fontId="2" fillId="0" borderId="8" xfId="0" applyNumberFormat="1" applyFont="1" applyFill="1" applyBorder="1" applyAlignment="1">
      <alignment horizontal="right" vertical="center"/>
    </xf>
    <xf numFmtId="186" fontId="4" fillId="0" borderId="42" xfId="10" applyNumberFormat="1" applyFont="1" applyFill="1" applyBorder="1" applyAlignment="1">
      <alignment horizontal="right" vertical="center"/>
    </xf>
    <xf numFmtId="186" fontId="4" fillId="0" borderId="43" xfId="10" applyNumberFormat="1" applyFont="1" applyFill="1" applyBorder="1" applyAlignment="1">
      <alignment horizontal="right" vertical="center"/>
    </xf>
    <xf numFmtId="185" fontId="4" fillId="0" borderId="42" xfId="10" applyNumberFormat="1" applyFont="1" applyFill="1" applyBorder="1" applyAlignment="1">
      <alignment horizontal="right" vertical="center"/>
    </xf>
    <xf numFmtId="185" fontId="4" fillId="0" borderId="43" xfId="10" applyNumberFormat="1" applyFont="1" applyFill="1" applyBorder="1" applyAlignment="1">
      <alignment horizontal="right" vertical="center"/>
    </xf>
    <xf numFmtId="191" fontId="4" fillId="0" borderId="42" xfId="10" applyNumberFormat="1" applyFont="1" applyFill="1" applyBorder="1" applyAlignment="1">
      <alignment horizontal="right" vertical="center"/>
    </xf>
    <xf numFmtId="191" fontId="4" fillId="0" borderId="43" xfId="10" applyNumberFormat="1" applyFont="1" applyFill="1" applyBorder="1" applyAlignment="1">
      <alignment horizontal="right" vertical="center"/>
    </xf>
    <xf numFmtId="186" fontId="4" fillId="0" borderId="38" xfId="10" applyNumberFormat="1" applyFont="1" applyFill="1" applyBorder="1" applyAlignment="1">
      <alignment horizontal="right" vertical="center"/>
    </xf>
    <xf numFmtId="186" fontId="4" fillId="0" borderId="5" xfId="10" applyNumberFormat="1" applyFont="1" applyFill="1" applyBorder="1" applyAlignment="1">
      <alignment horizontal="right" vertical="center"/>
    </xf>
    <xf numFmtId="185" fontId="4" fillId="0" borderId="38" xfId="10" applyNumberFormat="1" applyFont="1" applyFill="1" applyBorder="1" applyAlignment="1">
      <alignment horizontal="right" vertical="center"/>
    </xf>
    <xf numFmtId="185" fontId="4" fillId="0" borderId="5" xfId="10" applyNumberFormat="1" applyFont="1" applyFill="1" applyBorder="1" applyAlignment="1">
      <alignment horizontal="right" vertical="center"/>
    </xf>
    <xf numFmtId="186" fontId="4" fillId="0" borderId="41" xfId="10" applyNumberFormat="1" applyFont="1" applyFill="1" applyBorder="1" applyAlignment="1">
      <alignment horizontal="right" vertical="center"/>
    </xf>
    <xf numFmtId="186" fontId="4" fillId="0" borderId="39" xfId="10" applyNumberFormat="1" applyFont="1" applyFill="1" applyBorder="1" applyAlignment="1">
      <alignment horizontal="right" vertical="center"/>
    </xf>
    <xf numFmtId="185" fontId="4" fillId="0" borderId="41" xfId="10" applyNumberFormat="1" applyFont="1" applyFill="1" applyBorder="1" applyAlignment="1">
      <alignment horizontal="right" vertical="center"/>
    </xf>
    <xf numFmtId="185" fontId="4" fillId="0" borderId="39" xfId="10" applyNumberFormat="1" applyFont="1" applyFill="1" applyBorder="1" applyAlignment="1">
      <alignment horizontal="right" vertical="center"/>
    </xf>
    <xf numFmtId="191" fontId="4" fillId="0" borderId="41" xfId="10" applyNumberFormat="1" applyFont="1" applyFill="1" applyBorder="1" applyAlignment="1">
      <alignment horizontal="right" vertical="center"/>
    </xf>
    <xf numFmtId="191" fontId="4" fillId="0" borderId="39" xfId="10" applyNumberFormat="1" applyFont="1" applyFill="1" applyBorder="1" applyAlignment="1">
      <alignment horizontal="right" vertical="center"/>
    </xf>
    <xf numFmtId="186" fontId="4" fillId="0" borderId="46" xfId="10" applyNumberFormat="1" applyFont="1" applyFill="1" applyBorder="1" applyAlignment="1">
      <alignment horizontal="right" vertical="center"/>
    </xf>
    <xf numFmtId="186" fontId="4" fillId="0" borderId="29" xfId="10" applyNumberFormat="1" applyFont="1" applyFill="1" applyBorder="1" applyAlignment="1">
      <alignment horizontal="right" vertical="center"/>
    </xf>
    <xf numFmtId="0" fontId="4" fillId="0" borderId="29" xfId="10" applyFont="1" applyFill="1" applyBorder="1" applyAlignment="1">
      <alignment horizontal="right" vertical="center"/>
    </xf>
    <xf numFmtId="185" fontId="4" fillId="0" borderId="41" xfId="10" applyNumberFormat="1" applyFont="1" applyFill="1" applyBorder="1" applyAlignment="1">
      <alignment vertical="center"/>
    </xf>
    <xf numFmtId="185" fontId="4" fillId="0" borderId="39" xfId="10" applyNumberFormat="1" applyFont="1" applyFill="1" applyBorder="1" applyAlignment="1">
      <alignment vertical="center"/>
    </xf>
    <xf numFmtId="185" fontId="4" fillId="0" borderId="2" xfId="10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86" fontId="4" fillId="0" borderId="35" xfId="10" applyNumberFormat="1" applyFont="1" applyFill="1" applyBorder="1" applyAlignment="1">
      <alignment horizontal="right" vertical="center"/>
    </xf>
    <xf numFmtId="185" fontId="4" fillId="0" borderId="38" xfId="10" applyNumberFormat="1" applyFont="1" applyFill="1" applyBorder="1" applyAlignment="1">
      <alignment vertical="center"/>
    </xf>
    <xf numFmtId="185" fontId="4" fillId="0" borderId="5" xfId="10" applyNumberFormat="1" applyFont="1" applyFill="1" applyBorder="1" applyAlignment="1">
      <alignment vertical="center"/>
    </xf>
    <xf numFmtId="191" fontId="4" fillId="0" borderId="2" xfId="10" applyNumberFormat="1" applyFont="1" applyFill="1" applyBorder="1" applyAlignment="1">
      <alignment horizontal="right" vertical="center"/>
    </xf>
    <xf numFmtId="186" fontId="4" fillId="0" borderId="12" xfId="10" applyNumberFormat="1" applyFont="1" applyFill="1" applyBorder="1" applyAlignment="1">
      <alignment horizontal="right" vertical="center"/>
    </xf>
    <xf numFmtId="186" fontId="4" fillId="0" borderId="2" xfId="10" applyNumberFormat="1" applyFont="1" applyFill="1" applyBorder="1" applyAlignment="1">
      <alignment horizontal="right" vertical="center"/>
    </xf>
    <xf numFmtId="0" fontId="4" fillId="0" borderId="38" xfId="10" applyFont="1" applyFill="1" applyBorder="1" applyAlignment="1">
      <alignment horizontal="right" vertical="center"/>
    </xf>
    <xf numFmtId="0" fontId="4" fillId="0" borderId="2" xfId="10" applyFont="1" applyFill="1" applyBorder="1" applyAlignment="1">
      <alignment horizontal="right" vertical="center"/>
    </xf>
    <xf numFmtId="186" fontId="4" fillId="0" borderId="48" xfId="10" applyNumberFormat="1" applyFont="1" applyFill="1" applyBorder="1" applyAlignment="1">
      <alignment horizontal="right" vertical="center"/>
    </xf>
    <xf numFmtId="0" fontId="4" fillId="0" borderId="37" xfId="10" applyFont="1" applyFill="1" applyBorder="1" applyAlignment="1">
      <alignment horizontal="center" vertical="center" wrapText="1"/>
    </xf>
    <xf numFmtId="0" fontId="4" fillId="0" borderId="6" xfId="10" applyFont="1" applyFill="1" applyBorder="1" applyAlignment="1">
      <alignment horizontal="center" vertical="center"/>
    </xf>
    <xf numFmtId="0" fontId="4" fillId="0" borderId="26" xfId="10" applyFont="1" applyFill="1" applyBorder="1" applyAlignment="1">
      <alignment horizontal="center" vertical="center"/>
    </xf>
    <xf numFmtId="0" fontId="4" fillId="0" borderId="27" xfId="10" applyFont="1" applyFill="1" applyBorder="1" applyAlignment="1">
      <alignment horizontal="center" vertical="center"/>
    </xf>
    <xf numFmtId="0" fontId="4" fillId="0" borderId="38" xfId="1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32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6" fillId="0" borderId="19" xfId="0" applyFont="1" applyBorder="1" applyAlignment="1">
      <alignment horizontal="center" vertical="distributed" textRotation="255" justifyLastLine="1"/>
    </xf>
    <xf numFmtId="0" fontId="6" fillId="0" borderId="30" xfId="0" applyFont="1" applyBorder="1" applyAlignment="1">
      <alignment horizontal="center" vertical="distributed" textRotation="255" justifyLastLine="1"/>
    </xf>
    <xf numFmtId="0" fontId="6" fillId="0" borderId="10" xfId="0" applyFont="1" applyBorder="1" applyAlignment="1">
      <alignment horizontal="center" vertical="distributed" textRotation="255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center" vertical="center"/>
    </xf>
    <xf numFmtId="0" fontId="4" fillId="0" borderId="5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 justifyLastLine="1"/>
    </xf>
    <xf numFmtId="0" fontId="5" fillId="0" borderId="36" xfId="0" applyFont="1" applyBorder="1" applyAlignment="1">
      <alignment horizontal="center" vertical="center" justifyLastLine="1"/>
    </xf>
    <xf numFmtId="0" fontId="5" fillId="0" borderId="52" xfId="0" applyFont="1" applyBorder="1" applyAlignment="1">
      <alignment horizontal="center" vertical="center" justifyLastLine="1"/>
    </xf>
    <xf numFmtId="0" fontId="5" fillId="0" borderId="24" xfId="0" applyFont="1" applyBorder="1" applyAlignment="1">
      <alignment horizontal="center" vertical="center" justifyLastLine="1"/>
    </xf>
    <xf numFmtId="0" fontId="6" fillId="0" borderId="17" xfId="0" applyFont="1" applyBorder="1" applyAlignment="1">
      <alignment horizontal="center" vertical="distributed" textRotation="255" justifyLastLine="1"/>
    </xf>
    <xf numFmtId="0" fontId="6" fillId="0" borderId="31" xfId="0" applyFont="1" applyBorder="1" applyAlignment="1">
      <alignment horizontal="center" vertical="distributed" textRotation="255" justifyLastLine="1"/>
    </xf>
    <xf numFmtId="0" fontId="6" fillId="0" borderId="11" xfId="0" applyFont="1" applyBorder="1" applyAlignment="1">
      <alignment horizontal="center" vertical="distributed" textRotation="255" justifyLastLine="1"/>
    </xf>
    <xf numFmtId="0" fontId="4" fillId="0" borderId="52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47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7" fillId="0" borderId="32" xfId="2" applyBorder="1" applyAlignment="1">
      <alignment vertical="center"/>
    </xf>
    <xf numFmtId="0" fontId="4" fillId="0" borderId="28" xfId="2" applyFont="1" applyBorder="1" applyAlignment="1">
      <alignment horizontal="center" vertical="center"/>
    </xf>
    <xf numFmtId="0" fontId="7" fillId="0" borderId="4" xfId="2" applyBorder="1" applyAlignment="1">
      <alignment vertical="center"/>
    </xf>
    <xf numFmtId="186" fontId="4" fillId="0" borderId="38" xfId="2" applyNumberFormat="1" applyFont="1" applyBorder="1" applyAlignment="1">
      <alignment horizontal="center" vertical="center"/>
    </xf>
    <xf numFmtId="186" fontId="4" fillId="0" borderId="5" xfId="2" applyNumberFormat="1" applyFont="1" applyBorder="1" applyAlignment="1">
      <alignment horizontal="center" vertical="center"/>
    </xf>
    <xf numFmtId="0" fontId="4" fillId="0" borderId="6" xfId="2" applyFont="1" applyBorder="1" applyAlignment="1">
      <alignment vertical="center" shrinkToFit="1"/>
    </xf>
    <xf numFmtId="0" fontId="7" fillId="0" borderId="26" xfId="2" applyBorder="1" applyAlignment="1">
      <alignment vertical="center" shrinkToFit="1"/>
    </xf>
    <xf numFmtId="0" fontId="7" fillId="0" borderId="27" xfId="2" applyBorder="1" applyAlignment="1">
      <alignment vertical="center" shrinkToFit="1"/>
    </xf>
    <xf numFmtId="0" fontId="12" fillId="0" borderId="0" xfId="2" applyFont="1" applyAlignment="1">
      <alignment vertical="center"/>
    </xf>
    <xf numFmtId="0" fontId="4" fillId="0" borderId="61" xfId="2" applyFont="1" applyBorder="1" applyAlignment="1">
      <alignment horizontal="center" vertical="center"/>
    </xf>
    <xf numFmtId="0" fontId="4" fillId="0" borderId="62" xfId="2" applyFont="1" applyBorder="1" applyAlignment="1">
      <alignment horizontal="center" vertical="center"/>
    </xf>
    <xf numFmtId="2" fontId="4" fillId="0" borderId="38" xfId="2" applyNumberFormat="1" applyFont="1" applyBorder="1" applyAlignment="1">
      <alignment horizontal="center" vertical="center"/>
    </xf>
    <xf numFmtId="0" fontId="7" fillId="0" borderId="5" xfId="2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55" xfId="2" applyFont="1" applyBorder="1" applyAlignment="1">
      <alignment horizontal="center" vertical="center"/>
    </xf>
    <xf numFmtId="0" fontId="7" fillId="0" borderId="20" xfId="2" applyBorder="1" applyAlignment="1">
      <alignment horizontal="center" vertical="center"/>
    </xf>
    <xf numFmtId="0" fontId="7" fillId="0" borderId="56" xfId="2" applyBorder="1" applyAlignment="1">
      <alignment horizontal="center" vertical="center"/>
    </xf>
    <xf numFmtId="0" fontId="4" fillId="0" borderId="52" xfId="2" applyFont="1" applyBorder="1" applyAlignment="1">
      <alignment horizontal="center" vertical="center"/>
    </xf>
    <xf numFmtId="0" fontId="7" fillId="0" borderId="9" xfId="2" applyBorder="1" applyAlignment="1">
      <alignment horizontal="center" vertical="center"/>
    </xf>
    <xf numFmtId="0" fontId="7" fillId="0" borderId="53" xfId="2" applyBorder="1" applyAlignment="1">
      <alignment horizontal="center" vertical="center"/>
    </xf>
    <xf numFmtId="192" fontId="4" fillId="0" borderId="6" xfId="2" applyNumberFormat="1" applyFont="1" applyBorder="1" applyAlignment="1">
      <alignment horizontal="center" vertical="center"/>
    </xf>
    <xf numFmtId="192" fontId="4" fillId="0" borderId="26" xfId="2" applyNumberFormat="1" applyFont="1" applyBorder="1" applyAlignment="1">
      <alignment horizontal="center" vertical="center"/>
    </xf>
    <xf numFmtId="192" fontId="4" fillId="0" borderId="67" xfId="2" applyNumberFormat="1" applyFont="1" applyBorder="1" applyAlignment="1">
      <alignment horizontal="center" vertical="center"/>
    </xf>
    <xf numFmtId="186" fontId="4" fillId="0" borderId="6" xfId="2" applyNumberFormat="1" applyFont="1" applyBorder="1" applyAlignment="1">
      <alignment horizontal="center" vertical="center"/>
    </xf>
    <xf numFmtId="186" fontId="4" fillId="0" borderId="27" xfId="2" applyNumberFormat="1" applyFont="1" applyBorder="1" applyAlignment="1">
      <alignment horizontal="center" vertical="center"/>
    </xf>
    <xf numFmtId="0" fontId="7" fillId="0" borderId="24" xfId="2" applyBorder="1" applyAlignment="1">
      <alignment horizontal="center" vertical="center"/>
    </xf>
    <xf numFmtId="0" fontId="7" fillId="0" borderId="21" xfId="2" applyBorder="1" applyAlignment="1">
      <alignment horizontal="center" vertical="center"/>
    </xf>
    <xf numFmtId="0" fontId="4" fillId="0" borderId="56" xfId="2" applyFont="1" applyBorder="1" applyAlignment="1">
      <alignment horizontal="center" vertical="center"/>
    </xf>
    <xf numFmtId="0" fontId="4" fillId="0" borderId="53" xfId="2" applyFont="1" applyBorder="1" applyAlignment="1">
      <alignment horizontal="center" vertical="center"/>
    </xf>
    <xf numFmtId="0" fontId="7" fillId="0" borderId="45" xfId="2" applyBorder="1" applyAlignment="1">
      <alignment horizontal="center" vertical="center"/>
    </xf>
    <xf numFmtId="0" fontId="7" fillId="0" borderId="62" xfId="2" applyBorder="1" applyAlignment="1">
      <alignment horizontal="center" vertical="center"/>
    </xf>
    <xf numFmtId="199" fontId="4" fillId="0" borderId="38" xfId="2" applyNumberFormat="1" applyFont="1" applyBorder="1" applyAlignment="1">
      <alignment horizontal="center" vertical="center"/>
    </xf>
    <xf numFmtId="199" fontId="7" fillId="0" borderId="35" xfId="2" applyNumberFormat="1" applyBorder="1" applyAlignment="1">
      <alignment horizontal="center" vertical="center"/>
    </xf>
    <xf numFmtId="199" fontId="7" fillId="0" borderId="5" xfId="2" applyNumberFormat="1" applyBorder="1" applyAlignment="1">
      <alignment horizontal="center" vertical="center"/>
    </xf>
    <xf numFmtId="0" fontId="7" fillId="0" borderId="28" xfId="2" applyBorder="1" applyAlignment="1">
      <alignment vertical="center"/>
    </xf>
    <xf numFmtId="0" fontId="7" fillId="0" borderId="14" xfId="2" applyBorder="1" applyAlignment="1">
      <alignment vertical="center"/>
    </xf>
    <xf numFmtId="0" fontId="4" fillId="0" borderId="60" xfId="2" applyFont="1" applyBorder="1" applyAlignment="1">
      <alignment horizontal="center" vertical="center"/>
    </xf>
    <xf numFmtId="0" fontId="7" fillId="0" borderId="36" xfId="2" applyBorder="1" applyAlignment="1">
      <alignment horizontal="center" vertical="center"/>
    </xf>
    <xf numFmtId="192" fontId="4" fillId="0" borderId="38" xfId="2" applyNumberFormat="1" applyFont="1" applyBorder="1" applyAlignment="1">
      <alignment horizontal="center" vertical="center"/>
    </xf>
    <xf numFmtId="192" fontId="4" fillId="0" borderId="35" xfId="2" applyNumberFormat="1" applyFont="1" applyBorder="1" applyAlignment="1">
      <alignment horizontal="center" vertical="center"/>
    </xf>
    <xf numFmtId="192" fontId="4" fillId="0" borderId="36" xfId="2" applyNumberFormat="1" applyFont="1" applyBorder="1" applyAlignment="1">
      <alignment horizontal="center" vertical="center"/>
    </xf>
    <xf numFmtId="192" fontId="7" fillId="0" borderId="35" xfId="2" applyNumberFormat="1" applyBorder="1" applyAlignment="1">
      <alignment horizontal="center" vertical="center"/>
    </xf>
    <xf numFmtId="192" fontId="7" fillId="0" borderId="36" xfId="2" applyNumberFormat="1" applyBorder="1" applyAlignment="1">
      <alignment horizontal="center" vertical="center"/>
    </xf>
    <xf numFmtId="192" fontId="4" fillId="0" borderId="52" xfId="2" applyNumberFormat="1" applyFont="1" applyBorder="1" applyAlignment="1">
      <alignment horizontal="center" vertical="center"/>
    </xf>
    <xf numFmtId="192" fontId="7" fillId="0" borderId="9" xfId="2" applyNumberFormat="1" applyBorder="1" applyAlignment="1">
      <alignment horizontal="center" vertical="center"/>
    </xf>
    <xf numFmtId="192" fontId="7" fillId="0" borderId="24" xfId="2" applyNumberFormat="1" applyBorder="1" applyAlignment="1">
      <alignment horizontal="center" vertical="center"/>
    </xf>
    <xf numFmtId="186" fontId="4" fillId="0" borderId="42" xfId="2" applyNumberFormat="1" applyFont="1" applyBorder="1" applyAlignment="1">
      <alignment horizontal="center" vertical="center"/>
    </xf>
    <xf numFmtId="186" fontId="4" fillId="0" borderId="43" xfId="2" applyNumberFormat="1" applyFont="1" applyBorder="1" applyAlignment="1">
      <alignment horizontal="center" vertical="center"/>
    </xf>
    <xf numFmtId="2" fontId="4" fillId="0" borderId="52" xfId="2" applyNumberFormat="1" applyFont="1" applyBorder="1" applyAlignment="1">
      <alignment horizontal="center" vertical="center"/>
    </xf>
    <xf numFmtId="0" fontId="4" fillId="0" borderId="6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2" fontId="4" fillId="0" borderId="42" xfId="2" applyNumberFormat="1" applyFont="1" applyBorder="1" applyAlignment="1">
      <alignment horizontal="center" vertical="center"/>
    </xf>
    <xf numFmtId="0" fontId="7" fillId="0" borderId="43" xfId="2" applyBorder="1" applyAlignment="1">
      <alignment horizontal="center" vertical="center"/>
    </xf>
    <xf numFmtId="199" fontId="4" fillId="0" borderId="42" xfId="2" applyNumberFormat="1" applyFont="1" applyBorder="1" applyAlignment="1">
      <alignment horizontal="center" vertical="center"/>
    </xf>
    <xf numFmtId="199" fontId="7" fillId="0" borderId="48" xfId="2" applyNumberFormat="1" applyBorder="1" applyAlignment="1">
      <alignment horizontal="center" vertical="center"/>
    </xf>
    <xf numFmtId="199" fontId="7" fillId="0" borderId="43" xfId="2" applyNumberForma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top" textRotation="255"/>
    </xf>
    <xf numFmtId="0" fontId="4" fillId="0" borderId="39" xfId="0" applyFont="1" applyBorder="1" applyAlignment="1">
      <alignment horizontal="center" vertical="top" textRotation="255"/>
    </xf>
    <xf numFmtId="0" fontId="19" fillId="0" borderId="1" xfId="0" applyFont="1" applyBorder="1" applyAlignment="1">
      <alignment horizontal="distributed" vertical="center"/>
    </xf>
    <xf numFmtId="0" fontId="19" fillId="0" borderId="2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textRotation="255"/>
    </xf>
    <xf numFmtId="0" fontId="0" fillId="0" borderId="59" xfId="0" applyBorder="1" applyAlignment="1">
      <alignment horizontal="center"/>
    </xf>
    <xf numFmtId="0" fontId="4" fillId="0" borderId="10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178" fontId="4" fillId="0" borderId="38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right" vertical="center"/>
    </xf>
    <xf numFmtId="178" fontId="4" fillId="0" borderId="33" xfId="0" applyNumberFormat="1" applyFont="1" applyBorder="1" applyAlignment="1">
      <alignment horizontal="right" vertical="center"/>
    </xf>
    <xf numFmtId="178" fontId="4" fillId="0" borderId="31" xfId="0" applyNumberFormat="1" applyFont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36" xfId="0" applyNumberFormat="1" applyFont="1" applyBorder="1" applyAlignment="1">
      <alignment horizontal="right" vertical="center"/>
    </xf>
    <xf numFmtId="186" fontId="5" fillId="0" borderId="17" xfId="0" applyNumberFormat="1" applyFont="1" applyBorder="1" applyAlignment="1">
      <alignment horizontal="right" vertical="center"/>
    </xf>
    <xf numFmtId="186" fontId="5" fillId="0" borderId="7" xfId="0" applyNumberFormat="1" applyFont="1" applyBorder="1" applyAlignment="1">
      <alignment horizontal="right" vertical="center"/>
    </xf>
    <xf numFmtId="0" fontId="9" fillId="0" borderId="2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 wrapText="1"/>
    </xf>
    <xf numFmtId="0" fontId="9" fillId="0" borderId="0" xfId="0" applyFont="1" applyBorder="1" applyAlignment="1">
      <alignment vertical="center" wrapText="1"/>
    </xf>
    <xf numFmtId="186" fontId="5" fillId="0" borderId="7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0" fontId="9" fillId="0" borderId="27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59" xfId="0" applyFont="1" applyBorder="1" applyAlignment="1">
      <alignment horizontal="center" vertical="top"/>
    </xf>
    <xf numFmtId="0" fontId="10" fillId="0" borderId="46" xfId="0" applyFont="1" applyBorder="1" applyAlignment="1">
      <alignment horizontal="center" vertical="top"/>
    </xf>
    <xf numFmtId="0" fontId="9" fillId="0" borderId="47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49" fontId="9" fillId="0" borderId="0" xfId="0" applyNumberFormat="1" applyFont="1" applyBorder="1" applyAlignment="1">
      <alignment horizontal="distributed" vertical="center"/>
    </xf>
    <xf numFmtId="0" fontId="4" fillId="0" borderId="35" xfId="0" applyFont="1" applyFill="1" applyBorder="1" applyAlignment="1">
      <alignment horizontal="center" vertical="center"/>
    </xf>
    <xf numFmtId="178" fontId="4" fillId="0" borderId="38" xfId="0" applyNumberFormat="1" applyFont="1" applyFill="1" applyBorder="1" applyAlignment="1">
      <alignment horizontal="right" vertical="center"/>
    </xf>
    <xf numFmtId="178" fontId="4" fillId="0" borderId="5" xfId="0" applyNumberFormat="1" applyFont="1" applyFill="1" applyBorder="1" applyAlignment="1">
      <alignment horizontal="right" vertical="center"/>
    </xf>
    <xf numFmtId="178" fontId="4" fillId="0" borderId="38" xfId="0" applyNumberFormat="1" applyFont="1" applyFill="1" applyBorder="1" applyAlignment="1">
      <alignment vertical="center"/>
    </xf>
    <xf numFmtId="178" fontId="4" fillId="0" borderId="5" xfId="0" applyNumberFormat="1" applyFont="1" applyFill="1" applyBorder="1" applyAlignment="1">
      <alignment vertical="center"/>
    </xf>
    <xf numFmtId="178" fontId="4" fillId="0" borderId="52" xfId="0" applyNumberFormat="1" applyFont="1" applyFill="1" applyBorder="1" applyAlignment="1">
      <alignment horizontal="right" vertical="center"/>
    </xf>
    <xf numFmtId="178" fontId="4" fillId="0" borderId="53" xfId="0" applyNumberFormat="1" applyFont="1" applyFill="1" applyBorder="1" applyAlignment="1">
      <alignment horizontal="right" vertical="center"/>
    </xf>
    <xf numFmtId="178" fontId="4" fillId="0" borderId="52" xfId="0" applyNumberFormat="1" applyFont="1" applyFill="1" applyBorder="1" applyAlignment="1">
      <alignment vertical="center"/>
    </xf>
    <xf numFmtId="178" fontId="4" fillId="0" borderId="53" xfId="0" applyNumberFormat="1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horizontal="right" vertical="center"/>
    </xf>
    <xf numFmtId="194" fontId="4" fillId="0" borderId="4" xfId="0" applyNumberFormat="1" applyFont="1" applyFill="1" applyBorder="1" applyAlignment="1">
      <alignment horizontal="right" vertical="center"/>
    </xf>
    <xf numFmtId="9" fontId="4" fillId="0" borderId="4" xfId="0" applyNumberFormat="1" applyFont="1" applyFill="1" applyBorder="1" applyAlignment="1">
      <alignment horizontal="right" vertical="center"/>
    </xf>
    <xf numFmtId="9" fontId="4" fillId="0" borderId="33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194" fontId="4" fillId="0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8" fontId="4" fillId="0" borderId="2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12" fillId="0" borderId="28" xfId="0" applyFont="1" applyFill="1" applyBorder="1" applyAlignment="1">
      <alignment horizontal="center" vertical="center" wrapText="1"/>
    </xf>
    <xf numFmtId="193" fontId="4" fillId="0" borderId="38" xfId="0" applyNumberFormat="1" applyFont="1" applyBorder="1" applyAlignment="1">
      <alignment horizontal="right" vertical="center"/>
    </xf>
    <xf numFmtId="193" fontId="4" fillId="0" borderId="35" xfId="0" applyNumberFormat="1" applyFont="1" applyBorder="1" applyAlignment="1">
      <alignment horizontal="right" vertical="center"/>
    </xf>
    <xf numFmtId="193" fontId="4" fillId="0" borderId="36" xfId="0" applyNumberFormat="1" applyFont="1" applyBorder="1" applyAlignment="1">
      <alignment horizontal="right" vertical="center"/>
    </xf>
    <xf numFmtId="196" fontId="4" fillId="0" borderId="38" xfId="0" applyNumberFormat="1" applyFont="1" applyBorder="1" applyAlignment="1">
      <alignment horizontal="right" vertical="center"/>
    </xf>
    <xf numFmtId="196" fontId="4" fillId="0" borderId="5" xfId="0" applyNumberFormat="1" applyFont="1" applyBorder="1" applyAlignment="1">
      <alignment horizontal="right" vertical="center"/>
    </xf>
    <xf numFmtId="193" fontId="4" fillId="0" borderId="51" xfId="0" applyNumberFormat="1" applyFont="1" applyBorder="1" applyAlignment="1">
      <alignment horizontal="right" vertical="center"/>
    </xf>
    <xf numFmtId="193" fontId="4" fillId="0" borderId="0" xfId="0" applyNumberFormat="1" applyFont="1" applyBorder="1" applyAlignment="1">
      <alignment horizontal="right" vertical="center"/>
    </xf>
    <xf numFmtId="0" fontId="0" fillId="0" borderId="22" xfId="0" applyBorder="1" applyAlignment="1">
      <alignment vertical="center"/>
    </xf>
    <xf numFmtId="0" fontId="0" fillId="0" borderId="36" xfId="0" applyBorder="1" applyAlignment="1">
      <alignment vertical="center"/>
    </xf>
    <xf numFmtId="178" fontId="4" fillId="0" borderId="7" xfId="0" applyNumberFormat="1" applyFont="1" applyBorder="1" applyAlignment="1">
      <alignment horizontal="right" vertical="center"/>
    </xf>
    <xf numFmtId="0" fontId="4" fillId="0" borderId="5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9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196" fontId="4" fillId="0" borderId="40" xfId="0" applyNumberFormat="1" applyFont="1" applyBorder="1" applyAlignment="1">
      <alignment horizontal="right" vertical="center"/>
    </xf>
    <xf numFmtId="196" fontId="4" fillId="0" borderId="12" xfId="0" applyNumberFormat="1" applyFont="1" applyBorder="1" applyAlignment="1">
      <alignment horizontal="right" vertical="center"/>
    </xf>
    <xf numFmtId="178" fontId="4" fillId="0" borderId="38" xfId="0" applyNumberFormat="1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center" vertical="center"/>
    </xf>
    <xf numFmtId="195" fontId="0" fillId="0" borderId="38" xfId="0" applyNumberFormat="1" applyBorder="1" applyAlignment="1">
      <alignment horizontal="center" vertical="center"/>
    </xf>
    <xf numFmtId="195" fontId="0" fillId="0" borderId="5" xfId="0" applyNumberFormat="1" applyBorder="1" applyAlignment="1">
      <alignment horizontal="center" vertical="center"/>
    </xf>
    <xf numFmtId="178" fontId="4" fillId="0" borderId="36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8" fontId="4" fillId="0" borderId="38" xfId="0" applyNumberFormat="1" applyFont="1" applyBorder="1" applyAlignment="1">
      <alignment horizontal="center" vertical="center" wrapText="1"/>
    </xf>
    <xf numFmtId="178" fontId="4" fillId="0" borderId="5" xfId="0" applyNumberFormat="1" applyFont="1" applyBorder="1" applyAlignment="1">
      <alignment horizontal="center" vertical="center" wrapText="1"/>
    </xf>
    <xf numFmtId="178" fontId="4" fillId="0" borderId="52" xfId="0" applyNumberFormat="1" applyFont="1" applyBorder="1" applyAlignment="1">
      <alignment horizontal="center" vertical="center"/>
    </xf>
    <xf numFmtId="178" fontId="4" fillId="0" borderId="53" xfId="0" applyNumberFormat="1" applyFont="1" applyBorder="1" applyAlignment="1">
      <alignment horizontal="center" vertical="center"/>
    </xf>
    <xf numFmtId="178" fontId="4" fillId="0" borderId="35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196" fontId="4" fillId="0" borderId="42" xfId="0" applyNumberFormat="1" applyFont="1" applyBorder="1" applyAlignment="1">
      <alignment horizontal="right" vertical="center"/>
    </xf>
    <xf numFmtId="196" fontId="4" fillId="0" borderId="43" xfId="0" applyNumberFormat="1" applyFont="1" applyBorder="1" applyAlignment="1">
      <alignment horizontal="right" vertical="center"/>
    </xf>
    <xf numFmtId="193" fontId="4" fillId="0" borderId="42" xfId="0" applyNumberFormat="1" applyFont="1" applyBorder="1" applyAlignment="1">
      <alignment horizontal="right" vertical="center"/>
    </xf>
    <xf numFmtId="193" fontId="4" fillId="0" borderId="48" xfId="0" applyNumberFormat="1" applyFont="1" applyBorder="1" applyAlignment="1">
      <alignment horizontal="right" vertical="center"/>
    </xf>
    <xf numFmtId="0" fontId="0" fillId="0" borderId="70" xfId="0" applyBorder="1" applyAlignment="1">
      <alignment vertical="center"/>
    </xf>
    <xf numFmtId="178" fontId="10" fillId="0" borderId="38" xfId="0" applyNumberFormat="1" applyFont="1" applyBorder="1" applyAlignment="1">
      <alignment horizontal="center" vertical="center"/>
    </xf>
    <xf numFmtId="178" fontId="10" fillId="0" borderId="5" xfId="0" applyNumberFormat="1" applyFont="1" applyBorder="1" applyAlignment="1">
      <alignment horizontal="center" vertical="center"/>
    </xf>
    <xf numFmtId="178" fontId="10" fillId="0" borderId="42" xfId="0" applyNumberFormat="1" applyFont="1" applyBorder="1" applyAlignment="1">
      <alignment horizontal="center" vertical="center"/>
    </xf>
    <xf numFmtId="178" fontId="10" fillId="0" borderId="43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2" fillId="0" borderId="20" xfId="11" applyFont="1" applyFill="1" applyBorder="1" applyAlignment="1">
      <alignment horizontal="right" vertical="center"/>
    </xf>
    <xf numFmtId="0" fontId="4" fillId="0" borderId="9" xfId="11" applyFont="1" applyFill="1" applyBorder="1" applyAlignment="1">
      <alignment horizontal="center" vertical="center"/>
    </xf>
    <xf numFmtId="0" fontId="12" fillId="0" borderId="26" xfId="11" applyFont="1" applyFill="1" applyBorder="1" applyAlignment="1">
      <alignment horizontal="center" vertical="center"/>
    </xf>
    <xf numFmtId="0" fontId="12" fillId="0" borderId="35" xfId="11" applyFont="1" applyFill="1" applyBorder="1" applyAlignment="1">
      <alignment horizontal="center" vertical="center"/>
    </xf>
    <xf numFmtId="0" fontId="12" fillId="0" borderId="28" xfId="11" applyFont="1" applyFill="1" applyBorder="1" applyAlignment="1">
      <alignment horizontal="center" vertical="center"/>
    </xf>
    <xf numFmtId="0" fontId="12" fillId="0" borderId="14" xfId="1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12" fillId="0" borderId="57" xfId="0" applyFont="1" applyFill="1" applyBorder="1" applyAlignment="1">
      <alignment horizontal="right" vertical="center"/>
    </xf>
    <xf numFmtId="0" fontId="12" fillId="0" borderId="43" xfId="0" applyFont="1" applyFill="1" applyBorder="1" applyAlignment="1">
      <alignment horizontal="right" vertical="center"/>
    </xf>
    <xf numFmtId="0" fontId="4" fillId="0" borderId="32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12" fillId="0" borderId="52" xfId="0" applyFont="1" applyFill="1" applyBorder="1" applyAlignment="1">
      <alignment horizontal="right" vertical="center"/>
    </xf>
    <xf numFmtId="0" fontId="12" fillId="0" borderId="53" xfId="0" applyFont="1" applyFill="1" applyBorder="1" applyAlignment="1">
      <alignment horizontal="right" vertical="center"/>
    </xf>
    <xf numFmtId="0" fontId="4" fillId="0" borderId="70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right" vertical="center"/>
    </xf>
    <xf numFmtId="0" fontId="12" fillId="0" borderId="38" xfId="0" applyFont="1" applyFill="1" applyBorder="1" applyAlignment="1">
      <alignment horizontal="right" vertical="center"/>
    </xf>
    <xf numFmtId="0" fontId="4" fillId="0" borderId="65" xfId="0" applyFont="1" applyFill="1" applyBorder="1" applyAlignment="1">
      <alignment horizontal="center" vertical="center"/>
    </xf>
    <xf numFmtId="0" fontId="0" fillId="0" borderId="67" xfId="0" applyFill="1" applyBorder="1" applyAlignment="1">
      <alignment vertical="center"/>
    </xf>
  </cellXfs>
  <cellStyles count="13">
    <cellStyle name="=E:\WINNT\SYSTEM32\COMMAND.COM" xfId="3"/>
    <cellStyle name="Comma [0]_Full Year FY96" xfId="4"/>
    <cellStyle name="Comma_Full Year FY96" xfId="5"/>
    <cellStyle name="Currency [0]_Full Year FY96" xfId="6"/>
    <cellStyle name="Currency_Full Year FY96" xfId="7"/>
    <cellStyle name="Normal_Assumptions" xfId="8"/>
    <cellStyle name="パーセント" xfId="1" builtinId="5"/>
    <cellStyle name="桁区切り 2" xfId="9"/>
    <cellStyle name="標準" xfId="0" builtinId="0"/>
    <cellStyle name="標準 2" xfId="12"/>
    <cellStyle name="標準_15～" xfId="10"/>
    <cellStyle name="標準_21と22の間" xfId="2"/>
    <cellStyle name="標準_27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011993425632433E-2"/>
          <c:y val="6.7326797771114832E-2"/>
          <c:w val="0.87797746636886598"/>
          <c:h val="0.80000077351560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'9'!$M$1</c:f>
              <c:strCache>
                <c:ptCount val="1"/>
                <c:pt idx="0">
                  <c:v>人口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'9'!$L$2:$L$32</c:f>
              <c:strCache>
                <c:ptCount val="31"/>
                <c:pt idx="0">
                  <c:v>63</c:v>
                </c:pt>
                <c:pt idx="1">
                  <c:v>元年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strCache>
            </c:strRef>
          </c:cat>
          <c:val>
            <c:numRef>
              <c:f>'9'!$M$2:$M$32</c:f>
              <c:numCache>
                <c:formatCode>#,##0_);[Red]\(#,##0\)</c:formatCode>
                <c:ptCount val="31"/>
                <c:pt idx="0">
                  <c:v>26502</c:v>
                </c:pt>
                <c:pt idx="1">
                  <c:v>27156</c:v>
                </c:pt>
                <c:pt idx="2">
                  <c:v>27813</c:v>
                </c:pt>
                <c:pt idx="3">
                  <c:v>28268</c:v>
                </c:pt>
                <c:pt idx="4">
                  <c:v>28631</c:v>
                </c:pt>
                <c:pt idx="5">
                  <c:v>28792</c:v>
                </c:pt>
                <c:pt idx="6">
                  <c:v>28985</c:v>
                </c:pt>
                <c:pt idx="7">
                  <c:v>29441</c:v>
                </c:pt>
                <c:pt idx="8">
                  <c:v>29708</c:v>
                </c:pt>
                <c:pt idx="9">
                  <c:v>30037</c:v>
                </c:pt>
                <c:pt idx="10">
                  <c:v>30302</c:v>
                </c:pt>
                <c:pt idx="11">
                  <c:v>30733</c:v>
                </c:pt>
                <c:pt idx="12">
                  <c:v>31229</c:v>
                </c:pt>
                <c:pt idx="13">
                  <c:v>31838</c:v>
                </c:pt>
                <c:pt idx="14">
                  <c:v>32397</c:v>
                </c:pt>
                <c:pt idx="15">
                  <c:v>32666</c:v>
                </c:pt>
                <c:pt idx="16">
                  <c:v>32989</c:v>
                </c:pt>
                <c:pt idx="17">
                  <c:v>33095</c:v>
                </c:pt>
                <c:pt idx="18">
                  <c:v>33662</c:v>
                </c:pt>
                <c:pt idx="19">
                  <c:v>34083</c:v>
                </c:pt>
                <c:pt idx="20">
                  <c:v>34417</c:v>
                </c:pt>
                <c:pt idx="21">
                  <c:v>34852</c:v>
                </c:pt>
                <c:pt idx="22">
                  <c:v>35132</c:v>
                </c:pt>
                <c:pt idx="23">
                  <c:v>35652</c:v>
                </c:pt>
                <c:pt idx="24">
                  <c:v>36044</c:v>
                </c:pt>
                <c:pt idx="25">
                  <c:v>36581</c:v>
                </c:pt>
                <c:pt idx="26">
                  <c:v>37108</c:v>
                </c:pt>
                <c:pt idx="27">
                  <c:v>37337</c:v>
                </c:pt>
                <c:pt idx="28">
                  <c:v>37991</c:v>
                </c:pt>
                <c:pt idx="29">
                  <c:v>38571</c:v>
                </c:pt>
                <c:pt idx="30">
                  <c:v>39318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0-496F-BF31-9E57F0952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6002304"/>
        <c:axId val="106029824"/>
      </c:barChart>
      <c:lineChart>
        <c:grouping val="standard"/>
        <c:varyColors val="0"/>
        <c:ser>
          <c:idx val="1"/>
          <c:order val="1"/>
          <c:tx>
            <c:strRef>
              <c:f>'9'!$N$1</c:f>
              <c:strCache>
                <c:ptCount val="1"/>
                <c:pt idx="0">
                  <c:v>世帯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'9'!$L$2:$L$32</c:f>
              <c:strCache>
                <c:ptCount val="31"/>
                <c:pt idx="0">
                  <c:v>63</c:v>
                </c:pt>
                <c:pt idx="1">
                  <c:v>元年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strCache>
            </c:strRef>
          </c:cat>
          <c:val>
            <c:numRef>
              <c:f>'9'!$N$2:$N$32</c:f>
              <c:numCache>
                <c:formatCode>#,##0_ </c:formatCode>
                <c:ptCount val="31"/>
                <c:pt idx="0">
                  <c:v>7299</c:v>
                </c:pt>
                <c:pt idx="1">
                  <c:v>7546</c:v>
                </c:pt>
                <c:pt idx="2">
                  <c:v>7786</c:v>
                </c:pt>
                <c:pt idx="3">
                  <c:v>7885</c:v>
                </c:pt>
                <c:pt idx="4">
                  <c:v>8025</c:v>
                </c:pt>
                <c:pt idx="5">
                  <c:v>8111</c:v>
                </c:pt>
                <c:pt idx="6">
                  <c:v>8235</c:v>
                </c:pt>
                <c:pt idx="7">
                  <c:v>8480</c:v>
                </c:pt>
                <c:pt idx="8">
                  <c:v>8681</c:v>
                </c:pt>
                <c:pt idx="9">
                  <c:v>8858</c:v>
                </c:pt>
                <c:pt idx="10">
                  <c:v>9091</c:v>
                </c:pt>
                <c:pt idx="11">
                  <c:v>9329</c:v>
                </c:pt>
                <c:pt idx="12">
                  <c:v>9628</c:v>
                </c:pt>
                <c:pt idx="13">
                  <c:v>9946</c:v>
                </c:pt>
                <c:pt idx="14">
                  <c:v>10303</c:v>
                </c:pt>
                <c:pt idx="15">
                  <c:v>10522</c:v>
                </c:pt>
                <c:pt idx="16">
                  <c:v>10679</c:v>
                </c:pt>
                <c:pt idx="17">
                  <c:v>10861</c:v>
                </c:pt>
                <c:pt idx="18">
                  <c:v>11249</c:v>
                </c:pt>
                <c:pt idx="19">
                  <c:v>11514</c:v>
                </c:pt>
                <c:pt idx="20">
                  <c:v>11825</c:v>
                </c:pt>
                <c:pt idx="21">
                  <c:v>12129</c:v>
                </c:pt>
                <c:pt idx="22">
                  <c:v>12381</c:v>
                </c:pt>
                <c:pt idx="23">
                  <c:v>12689</c:v>
                </c:pt>
                <c:pt idx="24">
                  <c:v>12917</c:v>
                </c:pt>
                <c:pt idx="25">
                  <c:v>13266</c:v>
                </c:pt>
                <c:pt idx="26">
                  <c:v>13595</c:v>
                </c:pt>
                <c:pt idx="27">
                  <c:v>13770</c:v>
                </c:pt>
                <c:pt idx="28">
                  <c:v>14154</c:v>
                </c:pt>
                <c:pt idx="29">
                  <c:v>14638</c:v>
                </c:pt>
                <c:pt idx="30">
                  <c:v>15184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60-496F-BF31-9E57F0952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31744"/>
        <c:axId val="107155840"/>
      </c:lineChart>
      <c:catAx>
        <c:axId val="10600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2658870766154233"/>
              <c:y val="0.875248356331698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602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029824"/>
        <c:scaling>
          <c:orientation val="minMax"/>
          <c:max val="400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2.0833363608752931E-2"/>
              <c:y val="9.9009996722228266E-3"/>
            </c:manualLayout>
          </c:layout>
          <c:overlay val="0"/>
          <c:spPr>
            <a:noFill/>
            <a:ln w="25400">
              <a:noFill/>
            </a:ln>
          </c:spPr>
        </c:title>
        <c:numFmt formatCode="0;[Red]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6002304"/>
        <c:crosses val="autoZero"/>
        <c:crossBetween val="between"/>
        <c:majorUnit val="10000"/>
      </c:valAx>
      <c:catAx>
        <c:axId val="106031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7155840"/>
        <c:crosses val="autoZero"/>
        <c:auto val="1"/>
        <c:lblAlgn val="ctr"/>
        <c:lblOffset val="100"/>
        <c:noMultiLvlLbl val="0"/>
      </c:catAx>
      <c:valAx>
        <c:axId val="107155840"/>
        <c:scaling>
          <c:orientation val="minMax"/>
          <c:max val="16000"/>
          <c:min val="0"/>
        </c:scaling>
        <c:delete val="0"/>
        <c:axPos val="r"/>
        <c:majorGridlines/>
        <c:title>
          <c:tx>
            <c:rich>
              <a:bodyPr rot="0" vert="horz"/>
              <a:lstStyle/>
              <a:p>
                <a:pPr algn="ctr">
                  <a:defRPr sz="7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世帯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3700537432820963"/>
              <c:y val="9.9009900990100208E-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6031744"/>
        <c:crosses val="max"/>
        <c:crossBetween val="between"/>
        <c:majorUnit val="2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053587051618561"/>
          <c:y val="8.1848392713287227E-2"/>
          <c:w val="0.14136925305939449"/>
          <c:h val="9.10891969844495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641843255774246E-2"/>
          <c:y val="6.4555420219244833E-2"/>
          <c:w val="0.92089619351693208"/>
          <c:h val="0.50548112058465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'9'!$M$36</c:f>
              <c:strCache>
                <c:ptCount val="1"/>
                <c:pt idx="0">
                  <c:v>H30.12月末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'9'!$L$37:$L$54</c:f>
              <c:strCache>
                <c:ptCount val="18"/>
                <c:pt idx="0">
                  <c:v>与那覇</c:v>
                </c:pt>
                <c:pt idx="1">
                  <c:v>宮城</c:v>
                </c:pt>
                <c:pt idx="2">
                  <c:v>大名</c:v>
                </c:pt>
                <c:pt idx="3">
                  <c:v>新川</c:v>
                </c:pt>
                <c:pt idx="4">
                  <c:v>宮平</c:v>
                </c:pt>
                <c:pt idx="5">
                  <c:v>兼城</c:v>
                </c:pt>
                <c:pt idx="6">
                  <c:v>本部</c:v>
                </c:pt>
                <c:pt idx="7">
                  <c:v>喜屋武</c:v>
                </c:pt>
                <c:pt idx="8">
                  <c:v>照屋</c:v>
                </c:pt>
                <c:pt idx="9">
                  <c:v>津嘉山</c:v>
                </c:pt>
                <c:pt idx="10">
                  <c:v>山川</c:v>
                </c:pt>
                <c:pt idx="11">
                  <c:v>神里</c:v>
                </c:pt>
                <c:pt idx="12">
                  <c:v>兼本
ハイツ</c:v>
                </c:pt>
                <c:pt idx="13">
                  <c:v>第一団地</c:v>
                </c:pt>
                <c:pt idx="14">
                  <c:v>第二団地</c:v>
                </c:pt>
                <c:pt idx="15">
                  <c:v>東新川</c:v>
                </c:pt>
                <c:pt idx="16">
                  <c:v>北丘
ハイツ</c:v>
                </c:pt>
                <c:pt idx="17">
                  <c:v>宮平
ハイツ</c:v>
                </c:pt>
              </c:strCache>
            </c:strRef>
          </c:cat>
          <c:val>
            <c:numRef>
              <c:f>'9'!$M$37:$M$54</c:f>
              <c:numCache>
                <c:formatCode>#,##0_);\(#,##0\)</c:formatCode>
                <c:ptCount val="18"/>
                <c:pt idx="0">
                  <c:v>2486</c:v>
                </c:pt>
                <c:pt idx="1">
                  <c:v>1018</c:v>
                </c:pt>
                <c:pt idx="2">
                  <c:v>1010</c:v>
                </c:pt>
                <c:pt idx="3">
                  <c:v>2535</c:v>
                </c:pt>
                <c:pt idx="4">
                  <c:v>7537</c:v>
                </c:pt>
                <c:pt idx="5">
                  <c:v>5883</c:v>
                </c:pt>
                <c:pt idx="6">
                  <c:v>1693</c:v>
                </c:pt>
                <c:pt idx="7">
                  <c:v>1264</c:v>
                </c:pt>
                <c:pt idx="8">
                  <c:v>1506</c:v>
                </c:pt>
                <c:pt idx="9">
                  <c:v>10087</c:v>
                </c:pt>
                <c:pt idx="10">
                  <c:v>1061</c:v>
                </c:pt>
                <c:pt idx="11">
                  <c:v>835</c:v>
                </c:pt>
                <c:pt idx="12">
                  <c:v>629</c:v>
                </c:pt>
                <c:pt idx="13">
                  <c:v>296</c:v>
                </c:pt>
                <c:pt idx="14">
                  <c:v>528</c:v>
                </c:pt>
                <c:pt idx="15">
                  <c:v>263</c:v>
                </c:pt>
                <c:pt idx="16">
                  <c:v>325</c:v>
                </c:pt>
                <c:pt idx="17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8-4ED5-9ED5-B4B3E05C1A2C}"/>
            </c:ext>
          </c:extLst>
        </c:ser>
        <c:ser>
          <c:idx val="1"/>
          <c:order val="1"/>
          <c:tx>
            <c:strRef>
              <c:f>'9'!$N$36</c:f>
              <c:strCache>
                <c:ptCount val="1"/>
                <c:pt idx="0">
                  <c:v>H20.12月末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'9'!$L$37:$L$54</c:f>
              <c:strCache>
                <c:ptCount val="18"/>
                <c:pt idx="0">
                  <c:v>与那覇</c:v>
                </c:pt>
                <c:pt idx="1">
                  <c:v>宮城</c:v>
                </c:pt>
                <c:pt idx="2">
                  <c:v>大名</c:v>
                </c:pt>
                <c:pt idx="3">
                  <c:v>新川</c:v>
                </c:pt>
                <c:pt idx="4">
                  <c:v>宮平</c:v>
                </c:pt>
                <c:pt idx="5">
                  <c:v>兼城</c:v>
                </c:pt>
                <c:pt idx="6">
                  <c:v>本部</c:v>
                </c:pt>
                <c:pt idx="7">
                  <c:v>喜屋武</c:v>
                </c:pt>
                <c:pt idx="8">
                  <c:v>照屋</c:v>
                </c:pt>
                <c:pt idx="9">
                  <c:v>津嘉山</c:v>
                </c:pt>
                <c:pt idx="10">
                  <c:v>山川</c:v>
                </c:pt>
                <c:pt idx="11">
                  <c:v>神里</c:v>
                </c:pt>
                <c:pt idx="12">
                  <c:v>兼本
ハイツ</c:v>
                </c:pt>
                <c:pt idx="13">
                  <c:v>第一団地</c:v>
                </c:pt>
                <c:pt idx="14">
                  <c:v>第二団地</c:v>
                </c:pt>
                <c:pt idx="15">
                  <c:v>東新川</c:v>
                </c:pt>
                <c:pt idx="16">
                  <c:v>北丘
ハイツ</c:v>
                </c:pt>
                <c:pt idx="17">
                  <c:v>宮平
ハイツ</c:v>
                </c:pt>
              </c:strCache>
            </c:strRef>
          </c:cat>
          <c:val>
            <c:numRef>
              <c:f>'9'!$N$37:$N$54</c:f>
              <c:numCache>
                <c:formatCode>#,##0_);\(#,##0\)</c:formatCode>
                <c:ptCount val="18"/>
                <c:pt idx="0">
                  <c:v>2342</c:v>
                </c:pt>
                <c:pt idx="1">
                  <c:v>1007</c:v>
                </c:pt>
                <c:pt idx="2">
                  <c:v>948</c:v>
                </c:pt>
                <c:pt idx="3">
                  <c:v>1958</c:v>
                </c:pt>
                <c:pt idx="4">
                  <c:v>6710</c:v>
                </c:pt>
                <c:pt idx="5">
                  <c:v>4962</c:v>
                </c:pt>
                <c:pt idx="6">
                  <c:v>1264</c:v>
                </c:pt>
                <c:pt idx="7">
                  <c:v>1237</c:v>
                </c:pt>
                <c:pt idx="8">
                  <c:v>1424</c:v>
                </c:pt>
                <c:pt idx="9">
                  <c:v>7137</c:v>
                </c:pt>
                <c:pt idx="10">
                  <c:v>1002</c:v>
                </c:pt>
                <c:pt idx="11">
                  <c:v>932</c:v>
                </c:pt>
                <c:pt idx="12">
                  <c:v>714</c:v>
                </c:pt>
                <c:pt idx="13">
                  <c:v>710</c:v>
                </c:pt>
                <c:pt idx="14">
                  <c:v>976</c:v>
                </c:pt>
                <c:pt idx="15">
                  <c:v>181</c:v>
                </c:pt>
                <c:pt idx="16">
                  <c:v>441</c:v>
                </c:pt>
                <c:pt idx="17" formatCode="General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8-4ED5-9ED5-B4B3E05C1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50"/>
        <c:axId val="107188224"/>
        <c:axId val="107189760"/>
      </c:barChart>
      <c:catAx>
        <c:axId val="10718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718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18976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1.0447761194029851E-2"/>
              <c:y val="2.72025984571662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7188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社 会 増 </a:t>
            </a:r>
          </a:p>
        </c:rich>
      </c:tx>
      <c:layout>
        <c:manualLayout>
          <c:xMode val="edge"/>
          <c:yMode val="edge"/>
          <c:x val="0.44700527884576441"/>
          <c:y val="0.62069081636663537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68930114922583E-2"/>
          <c:y val="6.1302796678184703E-2"/>
          <c:w val="0.8801856521602166"/>
          <c:h val="0.88505912704129053"/>
        </c:manualLayout>
      </c:layout>
      <c:lineChart>
        <c:grouping val="standard"/>
        <c:varyColors val="0"/>
        <c:ser>
          <c:idx val="0"/>
          <c:order val="0"/>
          <c:tx>
            <c:strRef>
              <c:f>'10'!$K$29</c:f>
              <c:strCache>
                <c:ptCount val="1"/>
                <c:pt idx="0">
                  <c:v>転出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1650614590966489E-2"/>
                  <c:y val="8.659621043694020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6FA-4E15-A875-0FE9B6337BB0}"/>
                </c:ext>
              </c:extLst>
            </c:dLbl>
            <c:dLbl>
              <c:idx val="1"/>
              <c:layout>
                <c:manualLayout>
                  <c:x val="-3.2219666056329963E-2"/>
                  <c:y val="-2.30589439501890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FA-4E15-A875-0FE9B6337BB0}"/>
                </c:ext>
              </c:extLst>
            </c:dLbl>
            <c:dLbl>
              <c:idx val="2"/>
              <c:layout>
                <c:manualLayout>
                  <c:x val="-7.6782299343162936E-3"/>
                  <c:y val="-1.874707586241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6FA-4E15-A875-0FE9B6337BB0}"/>
                </c:ext>
              </c:extLst>
            </c:dLbl>
            <c:dLbl>
              <c:idx val="3"/>
              <c:layout>
                <c:manualLayout>
                  <c:x val="-2.8072267999481381E-2"/>
                  <c:y val="2.23230203613389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6FA-4E15-A875-0FE9B6337BB0}"/>
                </c:ext>
              </c:extLst>
            </c:dLbl>
            <c:dLbl>
              <c:idx val="4"/>
              <c:layout>
                <c:manualLayout>
                  <c:x val="-2.4462361485906251E-2"/>
                  <c:y val="2.4192226575396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6FA-4E15-A875-0FE9B6337BB0}"/>
                </c:ext>
              </c:extLst>
            </c:dLbl>
            <c:dLbl>
              <c:idx val="5"/>
              <c:layout>
                <c:manualLayout>
                  <c:x val="-2.699698243445401E-2"/>
                  <c:y val="-1.44286395405827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6FA-4E15-A875-0FE9B6337BB0}"/>
                </c:ext>
              </c:extLst>
            </c:dLbl>
            <c:dLbl>
              <c:idx val="6"/>
              <c:layout>
                <c:manualLayout>
                  <c:x val="-2.6459402153821202E-2"/>
                  <c:y val="2.5035091013562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6FA-4E15-A875-0FE9B6337BB0}"/>
                </c:ext>
              </c:extLst>
            </c:dLbl>
            <c:dLbl>
              <c:idx val="7"/>
              <c:layout>
                <c:manualLayout>
                  <c:x val="-2.9063396045866632E-2"/>
                  <c:y val="-2.6527219671351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6FA-4E15-A875-0FE9B6337BB0}"/>
                </c:ext>
              </c:extLst>
            </c:dLbl>
            <c:dLbl>
              <c:idx val="8"/>
              <c:layout>
                <c:manualLayout>
                  <c:x val="-3.8681467126569016E-2"/>
                  <c:y val="2.5236723471289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6FA-4E15-A875-0FE9B6337BB0}"/>
                </c:ext>
              </c:extLst>
            </c:dLbl>
            <c:dLbl>
              <c:idx val="9"/>
              <c:layout>
                <c:manualLayout>
                  <c:x val="-2.9043152548728648E-2"/>
                  <c:y val="-1.74267668747334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6FA-4E15-A875-0FE9B6337BB0}"/>
                </c:ext>
              </c:extLst>
            </c:dLbl>
            <c:dLbl>
              <c:idx val="10"/>
              <c:layout>
                <c:manualLayout>
                  <c:x val="-3.3525319875370801E-2"/>
                  <c:y val="2.08152883154940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6FA-4E15-A875-0FE9B6337BB0}"/>
                </c:ext>
              </c:extLst>
            </c:dLbl>
            <c:dLbl>
              <c:idx val="11"/>
              <c:layout>
                <c:manualLayout>
                  <c:x val="-6.0044461788872107E-3"/>
                  <c:y val="1.12123906715390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6FA-4E15-A875-0FE9B6337BB0}"/>
                </c:ext>
              </c:extLst>
            </c:dLbl>
            <c:dLbl>
              <c:idx val="12"/>
              <c:layout>
                <c:manualLayout>
                  <c:x val="-3.3986302231828455E-2"/>
                  <c:y val="-3.3901891454885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6FA-4E15-A875-0FE9B6337BB0}"/>
                </c:ext>
              </c:extLst>
            </c:dLbl>
            <c:dLbl>
              <c:idx val="13"/>
              <c:layout>
                <c:manualLayout>
                  <c:x val="-2.7304158222670811E-2"/>
                  <c:y val="-2.0961152301335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6FA-4E15-A875-0FE9B6337BB0}"/>
                </c:ext>
              </c:extLst>
            </c:dLbl>
            <c:dLbl>
              <c:idx val="14"/>
              <c:layout>
                <c:manualLayout>
                  <c:x val="-3.1374879785808801E-2"/>
                  <c:y val="-2.21776850050772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6FA-4E15-A875-0FE9B6337BB0}"/>
                </c:ext>
              </c:extLst>
            </c:dLbl>
            <c:dLbl>
              <c:idx val="15"/>
              <c:layout>
                <c:manualLayout>
                  <c:x val="-2.7765098275995451E-2"/>
                  <c:y val="2.7180735482405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6FA-4E15-A875-0FE9B6337BB0}"/>
                </c:ext>
              </c:extLst>
            </c:dLbl>
            <c:dLbl>
              <c:idx val="16"/>
              <c:layout>
                <c:manualLayout>
                  <c:x val="-3.4907859798150066E-2"/>
                  <c:y val="-2.3049307904184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6FA-4E15-A875-0FE9B6337BB0}"/>
                </c:ext>
              </c:extLst>
            </c:dLbl>
            <c:dLbl>
              <c:idx val="17"/>
              <c:layout>
                <c:manualLayout>
                  <c:x val="-1.852810174960054E-2"/>
                  <c:y val="-1.62769870322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6FA-4E15-A875-0FE9B6337BB0}"/>
                </c:ext>
              </c:extLst>
            </c:dLbl>
            <c:dLbl>
              <c:idx val="18"/>
              <c:layout>
                <c:manualLayout>
                  <c:x val="-2.9224397393113801E-2"/>
                  <c:y val="1.8435453340812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6FA-4E15-A875-0FE9B6337BB0}"/>
                </c:ext>
              </c:extLst>
            </c:dLbl>
            <c:dLbl>
              <c:idx val="19"/>
              <c:layout>
                <c:manualLayout>
                  <c:x val="-1.9470052154775541E-2"/>
                  <c:y val="-2.2436197805705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6FA-4E15-A875-0FE9B6337BB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'10'!$J$30:$J$49</c:f>
              <c:strCache>
                <c:ptCount val="20"/>
                <c:pt idx="0">
                  <c:v>平成11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</c:strCache>
            </c:strRef>
          </c:cat>
          <c:val>
            <c:numRef>
              <c:f>'10'!$K$30:$K$49</c:f>
              <c:numCache>
                <c:formatCode>General</c:formatCode>
                <c:ptCount val="20"/>
                <c:pt idx="0">
                  <c:v>1722</c:v>
                </c:pt>
                <c:pt idx="1">
                  <c:v>1857</c:v>
                </c:pt>
                <c:pt idx="2">
                  <c:v>1894</c:v>
                </c:pt>
                <c:pt idx="3">
                  <c:v>1762</c:v>
                </c:pt>
                <c:pt idx="4">
                  <c:v>1925</c:v>
                </c:pt>
                <c:pt idx="5">
                  <c:v>1874</c:v>
                </c:pt>
                <c:pt idx="6">
                  <c:v>1863</c:v>
                </c:pt>
                <c:pt idx="7">
                  <c:v>1691</c:v>
                </c:pt>
                <c:pt idx="8">
                  <c:v>1831</c:v>
                </c:pt>
                <c:pt idx="9">
                  <c:v>1994</c:v>
                </c:pt>
                <c:pt idx="10">
                  <c:v>1923</c:v>
                </c:pt>
                <c:pt idx="11">
                  <c:v>1944</c:v>
                </c:pt>
                <c:pt idx="12">
                  <c:v>1719</c:v>
                </c:pt>
                <c:pt idx="13">
                  <c:v>1944</c:v>
                </c:pt>
                <c:pt idx="14">
                  <c:v>1842</c:v>
                </c:pt>
                <c:pt idx="15">
                  <c:v>1828</c:v>
                </c:pt>
                <c:pt idx="16">
                  <c:v>2282</c:v>
                </c:pt>
                <c:pt idx="17">
                  <c:v>1866</c:v>
                </c:pt>
                <c:pt idx="18">
                  <c:v>2044</c:v>
                </c:pt>
                <c:pt idx="19">
                  <c:v>2033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6FA-4E15-A875-0FE9B6337BB0}"/>
            </c:ext>
          </c:extLst>
        </c:ser>
        <c:ser>
          <c:idx val="1"/>
          <c:order val="1"/>
          <c:tx>
            <c:strRef>
              <c:f>'10'!$L$29</c:f>
              <c:strCache>
                <c:ptCount val="1"/>
                <c:pt idx="0">
                  <c:v>転入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5604489300749437E-2"/>
                  <c:y val="3.00769289171718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6FA-4E15-A875-0FE9B6337BB0}"/>
                </c:ext>
              </c:extLst>
            </c:dLbl>
            <c:dLbl>
              <c:idx val="1"/>
              <c:layout>
                <c:manualLayout>
                  <c:x val="-6.8419807073045763E-2"/>
                  <c:y val="-5.855032736428329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6FA-4E15-A875-0FE9B6337BB0}"/>
                </c:ext>
              </c:extLst>
            </c:dLbl>
            <c:dLbl>
              <c:idx val="2"/>
              <c:layout>
                <c:manualLayout>
                  <c:x val="-4.0898689463238533E-2"/>
                  <c:y val="2.1433546846611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16FA-4E15-A875-0FE9B6337BB0}"/>
                </c:ext>
              </c:extLst>
            </c:dLbl>
            <c:dLbl>
              <c:idx val="3"/>
              <c:layout>
                <c:manualLayout>
                  <c:x val="-6.2185613267909383E-2"/>
                  <c:y val="9.531148201752269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6FA-4E15-A875-0FE9B6337BB0}"/>
                </c:ext>
              </c:extLst>
            </c:dLbl>
            <c:dLbl>
              <c:idx val="4"/>
              <c:layout>
                <c:manualLayout>
                  <c:x val="-4.2413154071765692E-2"/>
                  <c:y val="-2.205304763911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16FA-4E15-A875-0FE9B6337BB0}"/>
                </c:ext>
              </c:extLst>
            </c:dLbl>
            <c:dLbl>
              <c:idx val="5"/>
              <c:layout>
                <c:manualLayout>
                  <c:x val="-8.5637750593708546E-3"/>
                  <c:y val="-2.8490028024934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16FA-4E15-A875-0FE9B6337BB0}"/>
                </c:ext>
              </c:extLst>
            </c:dLbl>
            <c:dLbl>
              <c:idx val="6"/>
              <c:layout>
                <c:manualLayout>
                  <c:x val="-8.0261947787380796E-3"/>
                  <c:y val="-2.5261876160738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16FA-4E15-A875-0FE9B6337BB0}"/>
                </c:ext>
              </c:extLst>
            </c:dLbl>
            <c:dLbl>
              <c:idx val="7"/>
              <c:layout>
                <c:manualLayout>
                  <c:x val="-2.9428742970405455E-2"/>
                  <c:y val="2.8526465209073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16FA-4E15-A875-0FE9B6337BB0}"/>
                </c:ext>
              </c:extLst>
            </c:dLbl>
            <c:dLbl>
              <c:idx val="8"/>
              <c:layout>
                <c:manualLayout>
                  <c:x val="-2.9488027497738271E-2"/>
                  <c:y val="-2.24019248725702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16FA-4E15-A875-0FE9B6337BB0}"/>
                </c:ext>
              </c:extLst>
            </c:dLbl>
            <c:dLbl>
              <c:idx val="9"/>
              <c:layout>
                <c:manualLayout>
                  <c:x val="-6.3544980166996001E-2"/>
                  <c:y val="9.282907056845857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16FA-4E15-A875-0FE9B6337BB0}"/>
                </c:ext>
              </c:extLst>
            </c:dLbl>
            <c:dLbl>
              <c:idx val="10"/>
              <c:layout>
                <c:manualLayout>
                  <c:x val="-3.96697646368648E-2"/>
                  <c:y val="-1.4112586426748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16FA-4E15-A875-0FE9B6337BB0}"/>
                </c:ext>
              </c:extLst>
            </c:dLbl>
            <c:dLbl>
              <c:idx val="11"/>
              <c:layout>
                <c:manualLayout>
                  <c:x val="-3.5486207832273423E-2"/>
                  <c:y val="-2.81885869493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16FA-4E15-A875-0FE9B6337BB0}"/>
                </c:ext>
              </c:extLst>
            </c:dLbl>
            <c:dLbl>
              <c:idx val="12"/>
              <c:layout>
                <c:manualLayout>
                  <c:x val="-2.4769698544286827E-2"/>
                  <c:y val="2.8607928166785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16FA-4E15-A875-0FE9B6337BB0}"/>
                </c:ext>
              </c:extLst>
            </c:dLbl>
            <c:dLbl>
              <c:idx val="13"/>
              <c:layout>
                <c:manualLayout>
                  <c:x val="-1.8087725355510405E-2"/>
                  <c:y val="-2.04766150481437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16FA-4E15-A875-0FE9B6337BB0}"/>
                </c:ext>
              </c:extLst>
            </c:dLbl>
            <c:dLbl>
              <c:idx val="14"/>
              <c:layout>
                <c:manualLayout>
                  <c:x val="-3.751928224416981E-2"/>
                  <c:y val="2.0868392462546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16FA-4E15-A875-0FE9B6337BB0}"/>
                </c:ext>
              </c:extLst>
            </c:dLbl>
            <c:dLbl>
              <c:idx val="15"/>
              <c:layout>
                <c:manualLayout>
                  <c:x val="-3.0837299505176583E-2"/>
                  <c:y val="-2.8930620078222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16FA-4E15-A875-0FE9B6337BB0}"/>
                </c:ext>
              </c:extLst>
            </c:dLbl>
            <c:dLbl>
              <c:idx val="16"/>
              <c:layout>
                <c:manualLayout>
                  <c:x val="-2.4270989092450283E-2"/>
                  <c:y val="2.8674336635662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16FA-4E15-A875-0FE9B6337BB0}"/>
                </c:ext>
              </c:extLst>
            </c:dLbl>
            <c:dLbl>
              <c:idx val="17"/>
              <c:layout>
                <c:manualLayout>
                  <c:x val="-2.9761977673746918E-2"/>
                  <c:y val="-2.74458122421007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16FA-4E15-A875-0FE9B6337BB0}"/>
                </c:ext>
              </c:extLst>
            </c:dLbl>
            <c:dLbl>
              <c:idx val="18"/>
              <c:layout>
                <c:manualLayout>
                  <c:x val="-4.5478301622002178E-2"/>
                  <c:y val="2.68259438032928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16FA-4E15-A875-0FE9B6337BB0}"/>
                </c:ext>
              </c:extLst>
            </c:dLbl>
            <c:dLbl>
              <c:idx val="19"/>
              <c:layout>
                <c:manualLayout>
                  <c:x val="-1.1789549081824221E-2"/>
                  <c:y val="2.5255312201671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16FA-4E15-A875-0FE9B6337BB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'10'!$J$30:$J$49</c:f>
              <c:strCache>
                <c:ptCount val="20"/>
                <c:pt idx="0">
                  <c:v>平成11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</c:strCache>
            </c:strRef>
          </c:cat>
          <c:val>
            <c:numRef>
              <c:f>'10'!$L$30:$L$49</c:f>
              <c:numCache>
                <c:formatCode>General</c:formatCode>
                <c:ptCount val="20"/>
                <c:pt idx="0">
                  <c:v>1798</c:v>
                </c:pt>
                <c:pt idx="1">
                  <c:v>2020</c:v>
                </c:pt>
                <c:pt idx="2">
                  <c:v>2142</c:v>
                </c:pt>
                <c:pt idx="3">
                  <c:v>2000</c:v>
                </c:pt>
                <c:pt idx="4">
                  <c:v>1898</c:v>
                </c:pt>
                <c:pt idx="5">
                  <c:v>1896</c:v>
                </c:pt>
                <c:pt idx="6">
                  <c:v>1709</c:v>
                </c:pt>
                <c:pt idx="7">
                  <c:v>1949</c:v>
                </c:pt>
                <c:pt idx="8">
                  <c:v>1924</c:v>
                </c:pt>
                <c:pt idx="9">
                  <c:v>1989</c:v>
                </c:pt>
                <c:pt idx="10">
                  <c:v>2050</c:v>
                </c:pt>
                <c:pt idx="11">
                  <c:v>1907</c:v>
                </c:pt>
                <c:pt idx="12">
                  <c:v>1936</c:v>
                </c:pt>
                <c:pt idx="13">
                  <c:v>1906</c:v>
                </c:pt>
                <c:pt idx="14">
                  <c:v>2104</c:v>
                </c:pt>
                <c:pt idx="15">
                  <c:v>2043</c:v>
                </c:pt>
                <c:pt idx="16">
                  <c:v>2130</c:v>
                </c:pt>
                <c:pt idx="17">
                  <c:v>2151</c:v>
                </c:pt>
                <c:pt idx="18">
                  <c:v>2260</c:v>
                </c:pt>
                <c:pt idx="19">
                  <c:v>2436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16FA-4E15-A875-0FE9B6337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38176"/>
        <c:axId val="108381312"/>
      </c:lineChart>
      <c:catAx>
        <c:axId val="10833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4777407920219658"/>
              <c:y val="0.957856198096634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838131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08381312"/>
        <c:scaling>
          <c:orientation val="minMax"/>
          <c:min val="1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3.6866414750166145E-2"/>
              <c:y val="1.34099867733528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8338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5043522785467"/>
          <c:y val="0.52630263171125791"/>
          <c:w val="0.19047619047619244"/>
          <c:h val="0.17166038153277025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自　然　増</a:t>
            </a:r>
          </a:p>
        </c:rich>
      </c:tx>
      <c:layout>
        <c:manualLayout>
          <c:xMode val="edge"/>
          <c:yMode val="edge"/>
          <c:x val="0.43815201192250841"/>
          <c:y val="0.43636449724688647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59314456035768E-2"/>
          <c:y val="6.0606180173177426E-2"/>
          <c:w val="0.91505216095380026"/>
          <c:h val="0.83838549239562365"/>
        </c:manualLayout>
      </c:layout>
      <c:lineChart>
        <c:grouping val="standard"/>
        <c:varyColors val="0"/>
        <c:ser>
          <c:idx val="0"/>
          <c:order val="0"/>
          <c:tx>
            <c:strRef>
              <c:f>'10'!$K$3</c:f>
              <c:strCache>
                <c:ptCount val="1"/>
                <c:pt idx="0">
                  <c:v>死亡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2876343139671424E-2"/>
                  <c:y val="3.2397543149089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D4-4980-880E-B01E262ADC65}"/>
                </c:ext>
              </c:extLst>
            </c:dLbl>
            <c:dLbl>
              <c:idx val="1"/>
              <c:layout>
                <c:manualLayout>
                  <c:x val="-1.7958232121133896E-2"/>
                  <c:y val="3.0986861441797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D4-4980-880E-B01E262ADC65}"/>
                </c:ext>
              </c:extLst>
            </c:dLbl>
            <c:dLbl>
              <c:idx val="2"/>
              <c:layout>
                <c:manualLayout>
                  <c:x val="-1.6020903497346001E-2"/>
                  <c:y val="3.3059182960281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5D4-4980-880E-B01E262ADC65}"/>
                </c:ext>
              </c:extLst>
            </c:dLbl>
            <c:dLbl>
              <c:idx val="3"/>
              <c:layout>
                <c:manualLayout>
                  <c:x val="-2.3025296204591438E-2"/>
                  <c:y val="3.0481780263439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5D4-4980-880E-B01E262ADC65}"/>
                </c:ext>
              </c:extLst>
            </c:dLbl>
            <c:dLbl>
              <c:idx val="4"/>
              <c:layout>
                <c:manualLayout>
                  <c:x val="-1.9597654615081006E-2"/>
                  <c:y val="2.9280103504050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5D4-4980-880E-B01E262ADC65}"/>
                </c:ext>
              </c:extLst>
            </c:dLbl>
            <c:dLbl>
              <c:idx val="5"/>
              <c:layout>
                <c:manualLayout>
                  <c:x val="-1.9150482493712429E-2"/>
                  <c:y val="2.64587400894656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5D4-4980-880E-B01E262ADC65}"/>
                </c:ext>
              </c:extLst>
            </c:dLbl>
            <c:dLbl>
              <c:idx val="6"/>
              <c:layout>
                <c:manualLayout>
                  <c:x val="-1.5722840904201455E-2"/>
                  <c:y val="2.7869421796757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5D4-4980-880E-B01E262ADC65}"/>
                </c:ext>
              </c:extLst>
            </c:dLbl>
            <c:dLbl>
              <c:idx val="7"/>
              <c:layout>
                <c:manualLayout>
                  <c:x val="-1.9746607680001263E-2"/>
                  <c:y val="2.966325101705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5D4-4980-880E-B01E262ADC65}"/>
                </c:ext>
              </c:extLst>
            </c:dLbl>
            <c:dLbl>
              <c:idx val="8"/>
              <c:layout>
                <c:manualLayout>
                  <c:x val="-1.9299592021936145E-2"/>
                  <c:y val="2.7660416848855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5D4-4980-880E-B01E262ADC65}"/>
                </c:ext>
              </c:extLst>
            </c:dLbl>
            <c:dLbl>
              <c:idx val="9"/>
              <c:layout>
                <c:manualLayout>
                  <c:x val="-1.7362106934844732E-2"/>
                  <c:y val="3.04644084258698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5D4-4980-880E-B01E262ADC65}"/>
                </c:ext>
              </c:extLst>
            </c:dLbl>
            <c:dLbl>
              <c:idx val="10"/>
              <c:layout>
                <c:manualLayout>
                  <c:x val="-1.6915091276779641E-2"/>
                  <c:y val="2.73469687808300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5D4-4980-880E-B01E262ADC65}"/>
                </c:ext>
              </c:extLst>
            </c:dLbl>
            <c:dLbl>
              <c:idx val="11"/>
              <c:layout>
                <c:manualLayout>
                  <c:x val="-1.6467919155411053E-2"/>
                  <c:y val="3.1108676399490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5D4-4980-880E-B01E262ADC65}"/>
                </c:ext>
              </c:extLst>
            </c:dLbl>
            <c:dLbl>
              <c:idx val="12"/>
              <c:layout>
                <c:manualLayout>
                  <c:x val="-2.347246832596004E-2"/>
                  <c:y val="3.1352425022533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5D4-4980-880E-B01E262ADC65}"/>
                </c:ext>
              </c:extLst>
            </c:dLbl>
            <c:dLbl>
              <c:idx val="13"/>
              <c:layout>
                <c:manualLayout>
                  <c:x val="-2.1534983238868571E-2"/>
                  <c:y val="2.6824515764902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5D4-4980-880E-B01E262ADC65}"/>
                </c:ext>
              </c:extLst>
            </c:dLbl>
            <c:dLbl>
              <c:idx val="14"/>
              <c:layout>
                <c:manualLayout>
                  <c:x val="-2.8539532409417652E-2"/>
                  <c:y val="2.91581698387001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5D4-4980-880E-B01E262ADC65}"/>
                </c:ext>
              </c:extLst>
            </c:dLbl>
            <c:dLbl>
              <c:idx val="15"/>
              <c:layout>
                <c:manualLayout>
                  <c:x val="-2.0640795459435052E-2"/>
                  <c:y val="2.5692538450494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5D4-4980-880E-B01E262ADC65}"/>
                </c:ext>
              </c:extLst>
            </c:dLbl>
            <c:dLbl>
              <c:idx val="16"/>
              <c:layout>
                <c:manualLayout>
                  <c:x val="-2.3174405732815439E-2"/>
                  <c:y val="2.8583389215360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5D4-4980-880E-B01E262ADC65}"/>
                </c:ext>
              </c:extLst>
            </c:dLbl>
            <c:dLbl>
              <c:idx val="17"/>
              <c:layout>
                <c:manualLayout>
                  <c:x val="-2.5707859542892519E-2"/>
                  <c:y val="3.2014276928426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5D4-4980-880E-B01E262ADC65}"/>
                </c:ext>
              </c:extLst>
            </c:dLbl>
            <c:dLbl>
              <c:idx val="18"/>
              <c:layout>
                <c:manualLayout>
                  <c:x val="-2.0789904987658991E-2"/>
                  <c:y val="2.3985780512747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5D4-4980-880E-B01E262ADC65}"/>
                </c:ext>
              </c:extLst>
            </c:dLbl>
            <c:dLbl>
              <c:idx val="19"/>
              <c:layout>
                <c:manualLayout>
                  <c:x val="-2.0342732866290406E-2"/>
                  <c:y val="2.57796097330468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5D4-4980-880E-B01E262ADC6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'10'!$J$4:$J$23</c:f>
              <c:strCache>
                <c:ptCount val="20"/>
                <c:pt idx="0">
                  <c:v>平成11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</c:strCache>
            </c:strRef>
          </c:cat>
          <c:val>
            <c:numRef>
              <c:f>'10'!$K$4:$K$23</c:f>
              <c:numCache>
                <c:formatCode>General</c:formatCode>
                <c:ptCount val="20"/>
                <c:pt idx="0">
                  <c:v>119</c:v>
                </c:pt>
                <c:pt idx="1">
                  <c:v>142</c:v>
                </c:pt>
                <c:pt idx="2">
                  <c:v>146</c:v>
                </c:pt>
                <c:pt idx="3">
                  <c:v>128</c:v>
                </c:pt>
                <c:pt idx="4">
                  <c:v>164</c:v>
                </c:pt>
                <c:pt idx="5">
                  <c:v>174</c:v>
                </c:pt>
                <c:pt idx="6">
                  <c:v>173</c:v>
                </c:pt>
                <c:pt idx="7">
                  <c:v>175</c:v>
                </c:pt>
                <c:pt idx="8">
                  <c:v>162</c:v>
                </c:pt>
                <c:pt idx="9">
                  <c:v>183</c:v>
                </c:pt>
                <c:pt idx="10">
                  <c:v>208</c:v>
                </c:pt>
                <c:pt idx="11">
                  <c:v>179</c:v>
                </c:pt>
                <c:pt idx="12">
                  <c:v>214</c:v>
                </c:pt>
                <c:pt idx="13">
                  <c:v>200</c:v>
                </c:pt>
                <c:pt idx="14">
                  <c:v>170</c:v>
                </c:pt>
                <c:pt idx="15">
                  <c:v>247</c:v>
                </c:pt>
                <c:pt idx="16">
                  <c:v>201</c:v>
                </c:pt>
                <c:pt idx="17">
                  <c:v>229</c:v>
                </c:pt>
                <c:pt idx="18">
                  <c:v>243</c:v>
                </c:pt>
                <c:pt idx="19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5D4-4980-880E-B01E262ADC65}"/>
            </c:ext>
          </c:extLst>
        </c:ser>
        <c:ser>
          <c:idx val="1"/>
          <c:order val="1"/>
          <c:tx>
            <c:strRef>
              <c:f>'10'!$L$3</c:f>
              <c:strCache>
                <c:ptCount val="1"/>
                <c:pt idx="0">
                  <c:v>出生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386030173948075E-2"/>
                  <c:y val="-2.3210440904464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25D4-4980-880E-B01E262ADC65}"/>
                </c:ext>
              </c:extLst>
            </c:dLbl>
            <c:dLbl>
              <c:idx val="1"/>
              <c:layout>
                <c:manualLayout>
                  <c:x val="-2.3919483984025089E-2"/>
                  <c:y val="-2.62929247796629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25D4-4980-880E-B01E262ADC65}"/>
                </c:ext>
              </c:extLst>
            </c:dLbl>
            <c:dLbl>
              <c:idx val="2"/>
              <c:layout>
                <c:manualLayout>
                  <c:x val="-2.6453094257405631E-2"/>
                  <c:y val="-2.8940239016186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25D4-4980-880E-B01E262ADC65}"/>
                </c:ext>
              </c:extLst>
            </c:dLbl>
            <c:dLbl>
              <c:idx val="3"/>
              <c:layout>
                <c:manualLayout>
                  <c:x val="-3.0476861033205446E-2"/>
                  <c:y val="-2.8086753999962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25D4-4980-880E-B01E262ADC65}"/>
                </c:ext>
              </c:extLst>
            </c:dLbl>
            <c:dLbl>
              <c:idx val="4"/>
              <c:layout>
                <c:manualLayout>
                  <c:x val="-2.7049219443695302E-2"/>
                  <c:y val="-2.23571679829412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25D4-4980-880E-B01E262ADC65}"/>
                </c:ext>
              </c:extLst>
            </c:dLbl>
            <c:dLbl>
              <c:idx val="5"/>
              <c:layout>
                <c:manualLayout>
                  <c:x val="-2.6602047322326742E-2"/>
                  <c:y val="-1.9448733285803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25D4-4980-880E-B01E262ADC65}"/>
                </c:ext>
              </c:extLst>
            </c:dLbl>
            <c:dLbl>
              <c:idx val="6"/>
              <c:layout>
                <c:manualLayout>
                  <c:x val="-2.4664718698538257E-2"/>
                  <c:y val="-2.76166285914467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25D4-4980-880E-B01E262ADC65}"/>
                </c:ext>
              </c:extLst>
            </c:dLbl>
            <c:dLbl>
              <c:idx val="7"/>
              <c:layout>
                <c:manualLayout>
                  <c:x val="-2.5707859542892439E-2"/>
                  <c:y val="-1.7707019578215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25D4-4980-880E-B01E262ADC65}"/>
                </c:ext>
              </c:extLst>
            </c:dLbl>
            <c:dLbl>
              <c:idx val="8"/>
              <c:layout>
                <c:manualLayout>
                  <c:x val="-2.6751156850550191E-2"/>
                  <c:y val="-2.293173651158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25D4-4980-880E-B01E262ADC65}"/>
                </c:ext>
              </c:extLst>
            </c:dLbl>
            <c:dLbl>
              <c:idx val="9"/>
              <c:layout>
                <c:manualLayout>
                  <c:x val="-2.5818463331505927E-2"/>
                  <c:y val="-4.3718364470415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25D4-4980-880E-B01E262ADC65}"/>
                </c:ext>
              </c:extLst>
            </c:dLbl>
            <c:dLbl>
              <c:idx val="10"/>
              <c:layout>
                <c:manualLayout>
                  <c:x val="-2.7347282036839282E-2"/>
                  <c:y val="-2.26182884435548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25D4-4980-880E-B01E262ADC65}"/>
                </c:ext>
              </c:extLst>
            </c:dLbl>
            <c:dLbl>
              <c:idx val="11"/>
              <c:layout>
                <c:manualLayout>
                  <c:x val="-2.2429171018302291E-2"/>
                  <c:y val="-2.88879114087755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25D4-4980-880E-B01E262ADC65}"/>
                </c:ext>
              </c:extLst>
            </c:dLbl>
            <c:dLbl>
              <c:idx val="12"/>
              <c:layout>
                <c:manualLayout>
                  <c:x val="-3.0924033154574031E-2"/>
                  <c:y val="-2.98979550578329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25D4-4980-880E-B01E262ADC65}"/>
                </c:ext>
              </c:extLst>
            </c:dLbl>
            <c:dLbl>
              <c:idx val="13"/>
              <c:layout>
                <c:manualLayout>
                  <c:x val="-2.8986548067482638E-2"/>
                  <c:y val="-3.41996996246921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25D4-4980-880E-B01E262ADC65}"/>
                </c:ext>
              </c:extLst>
            </c:dLbl>
            <c:dLbl>
              <c:idx val="14"/>
              <c:layout>
                <c:manualLayout>
                  <c:x val="-3.0029845375140411E-2"/>
                  <c:y val="-2.6658700455100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25D4-4980-880E-B01E262ADC65}"/>
                </c:ext>
              </c:extLst>
            </c:dLbl>
            <c:dLbl>
              <c:idx val="15"/>
              <c:layout>
                <c:manualLayout>
                  <c:x val="-2.3621421390880071E-2"/>
                  <c:y val="-3.8884379609858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25D4-4980-880E-B01E262ADC65}"/>
                </c:ext>
              </c:extLst>
            </c:dLbl>
            <c:dLbl>
              <c:idx val="16"/>
              <c:layout>
                <c:manualLayout>
                  <c:x val="-2.7645344629984643E-2"/>
                  <c:y val="-2.17300597521900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25D4-4980-880E-B01E262ADC65}"/>
                </c:ext>
              </c:extLst>
            </c:dLbl>
            <c:dLbl>
              <c:idx val="17"/>
              <c:layout>
                <c:manualLayout>
                  <c:x val="-2.5707859542892519E-2"/>
                  <c:y val="-3.12389373201438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25D4-4980-880E-B01E262ADC65}"/>
                </c:ext>
              </c:extLst>
            </c:dLbl>
            <c:dLbl>
              <c:idx val="18"/>
              <c:layout>
                <c:manualLayout>
                  <c:x val="-2.3770530919104551E-2"/>
                  <c:y val="-2.5944733036496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25D4-4980-880E-B01E262ADC65}"/>
                </c:ext>
              </c:extLst>
            </c:dLbl>
            <c:dLbl>
              <c:idx val="19"/>
              <c:layout>
                <c:manualLayout>
                  <c:x val="-2.3323358797735953E-2"/>
                  <c:y val="-2.5979476711637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25D4-4980-880E-B01E262ADC6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'10'!$J$4:$J$23</c:f>
              <c:strCache>
                <c:ptCount val="20"/>
                <c:pt idx="0">
                  <c:v>平成11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</c:strCache>
            </c:strRef>
          </c:cat>
          <c:val>
            <c:numRef>
              <c:f>'10'!$L$4:$L$23</c:f>
              <c:numCache>
                <c:formatCode>General</c:formatCode>
                <c:ptCount val="20"/>
                <c:pt idx="0">
                  <c:v>474</c:v>
                </c:pt>
                <c:pt idx="1">
                  <c:v>475</c:v>
                </c:pt>
                <c:pt idx="2">
                  <c:v>507</c:v>
                </c:pt>
                <c:pt idx="3">
                  <c:v>449</c:v>
                </c:pt>
                <c:pt idx="4">
                  <c:v>460</c:v>
                </c:pt>
                <c:pt idx="5">
                  <c:v>475</c:v>
                </c:pt>
                <c:pt idx="6">
                  <c:v>433</c:v>
                </c:pt>
                <c:pt idx="7">
                  <c:v>484</c:v>
                </c:pt>
                <c:pt idx="8">
                  <c:v>490</c:v>
                </c:pt>
                <c:pt idx="9">
                  <c:v>530</c:v>
                </c:pt>
                <c:pt idx="10">
                  <c:v>516</c:v>
                </c:pt>
                <c:pt idx="11">
                  <c:v>496</c:v>
                </c:pt>
                <c:pt idx="12">
                  <c:v>516</c:v>
                </c:pt>
                <c:pt idx="13">
                  <c:v>558</c:v>
                </c:pt>
                <c:pt idx="14">
                  <c:v>515</c:v>
                </c:pt>
                <c:pt idx="15">
                  <c:v>549</c:v>
                </c:pt>
                <c:pt idx="16">
                  <c:v>564</c:v>
                </c:pt>
                <c:pt idx="17">
                  <c:v>598</c:v>
                </c:pt>
                <c:pt idx="18">
                  <c:v>609</c:v>
                </c:pt>
                <c:pt idx="19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25D4-4980-880E-B01E262ADC65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marker val="1"/>
        <c:smooth val="0"/>
        <c:axId val="108063360"/>
        <c:axId val="108507904"/>
      </c:lineChart>
      <c:catAx>
        <c:axId val="108063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6721311475409832"/>
              <c:y val="0.913133114609206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8507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507904"/>
        <c:scaling>
          <c:orientation val="minMax"/>
          <c:max val="65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2.4615013840453689E-3"/>
              <c:y val="2.266882915037167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8063360"/>
        <c:crosses val="autoZero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男</a:t>
            </a:r>
          </a:p>
        </c:rich>
      </c:tx>
      <c:layout>
        <c:manualLayout>
          <c:xMode val="edge"/>
          <c:yMode val="edge"/>
          <c:x val="0.15803835740372596"/>
          <c:y val="0.2988050715157676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6348795593488705E-2"/>
          <c:y val="2.5896439531366264E-2"/>
          <c:w val="0.83923817379908594"/>
          <c:h val="0.9342638569392907"/>
        </c:manualLayout>
      </c:layout>
      <c:barChart>
        <c:barDir val="bar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8572672"/>
        <c:axId val="108574208"/>
      </c:barChart>
      <c:catAx>
        <c:axId val="108572672"/>
        <c:scaling>
          <c:orientation val="minMax"/>
        </c:scaling>
        <c:delete val="1"/>
        <c:axPos val="r"/>
        <c:majorTickMark val="out"/>
        <c:minorTickMark val="none"/>
        <c:tickLblPos val="none"/>
        <c:crossAx val="108574208"/>
        <c:crosses val="autoZero"/>
        <c:auto val="1"/>
        <c:lblAlgn val="ctr"/>
        <c:lblOffset val="100"/>
        <c:noMultiLvlLbl val="0"/>
      </c:catAx>
      <c:valAx>
        <c:axId val="108574208"/>
        <c:scaling>
          <c:orientation val="maxMin"/>
          <c:max val="1500"/>
        </c:scaling>
        <c:delete val="0"/>
        <c:axPos val="b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8572672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56123427385429"/>
          <c:y val="3.7199164471891782E-2"/>
          <c:w val="0.72112327429364365"/>
          <c:h val="0.8249461768178345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'11'!$L$36</c:f>
              <c:strCache>
                <c:ptCount val="1"/>
                <c:pt idx="0">
                  <c:v>年少人口（0歳～14歳）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'11'!$J$37:$J$43</c:f>
              <c:strCache>
                <c:ptCount val="7"/>
                <c:pt idx="0">
                  <c:v>昭和60年</c:v>
                </c:pt>
                <c:pt idx="1">
                  <c:v>平成 2年</c:v>
                </c:pt>
                <c:pt idx="2">
                  <c:v>　　 7年</c:v>
                </c:pt>
                <c:pt idx="3">
                  <c:v>　　 12年</c:v>
                </c:pt>
                <c:pt idx="4">
                  <c:v>　　 17年</c:v>
                </c:pt>
                <c:pt idx="5">
                  <c:v>22年</c:v>
                </c:pt>
                <c:pt idx="6">
                  <c:v>27年</c:v>
                </c:pt>
              </c:strCache>
            </c:strRef>
          </c:cat>
          <c:val>
            <c:numRef>
              <c:f>'11'!$L$37:$L$43</c:f>
              <c:numCache>
                <c:formatCode>0.0%</c:formatCode>
                <c:ptCount val="7"/>
                <c:pt idx="0">
                  <c:v>0.30627631842791259</c:v>
                </c:pt>
                <c:pt idx="1">
                  <c:v>0.27493534633396238</c:v>
                </c:pt>
                <c:pt idx="2">
                  <c:v>0.24070217197262719</c:v>
                </c:pt>
                <c:pt idx="3">
                  <c:v>0.21508458207420791</c:v>
                </c:pt>
                <c:pt idx="4">
                  <c:v>0.19900378799176782</c:v>
                </c:pt>
                <c:pt idx="5">
                  <c:v>0.19632808503382027</c:v>
                </c:pt>
                <c:pt idx="6">
                  <c:v>0.19829647741623452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B-4339-8338-347B62E05B10}"/>
            </c:ext>
          </c:extLst>
        </c:ser>
        <c:ser>
          <c:idx val="1"/>
          <c:order val="1"/>
          <c:tx>
            <c:strRef>
              <c:f>'11'!$M$36</c:f>
              <c:strCache>
                <c:ptCount val="1"/>
                <c:pt idx="0">
                  <c:v>生産年齢人口（15歳～64歳）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'11'!$J$37:$J$43</c:f>
              <c:strCache>
                <c:ptCount val="7"/>
                <c:pt idx="0">
                  <c:v>昭和60年</c:v>
                </c:pt>
                <c:pt idx="1">
                  <c:v>平成 2年</c:v>
                </c:pt>
                <c:pt idx="2">
                  <c:v>　　 7年</c:v>
                </c:pt>
                <c:pt idx="3">
                  <c:v>　　 12年</c:v>
                </c:pt>
                <c:pt idx="4">
                  <c:v>　　 17年</c:v>
                </c:pt>
                <c:pt idx="5">
                  <c:v>22年</c:v>
                </c:pt>
                <c:pt idx="6">
                  <c:v>27年</c:v>
                </c:pt>
              </c:strCache>
            </c:strRef>
          </c:cat>
          <c:val>
            <c:numRef>
              <c:f>'11'!$M$37:$M$43</c:f>
              <c:numCache>
                <c:formatCode>0.0%</c:formatCode>
                <c:ptCount val="7"/>
                <c:pt idx="0">
                  <c:v>0.63525165430118302</c:v>
                </c:pt>
                <c:pt idx="1">
                  <c:v>0.65205843293492693</c:v>
                </c:pt>
                <c:pt idx="2">
                  <c:v>0.67089821151112439</c:v>
                </c:pt>
                <c:pt idx="3">
                  <c:v>0.67709274432225308</c:v>
                </c:pt>
                <c:pt idx="4">
                  <c:v>0.66793927282488741</c:v>
                </c:pt>
                <c:pt idx="5">
                  <c:v>0.65520377422838627</c:v>
                </c:pt>
                <c:pt idx="6">
                  <c:v>0.63019587822769163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B-4339-8338-347B62E05B10}"/>
            </c:ext>
          </c:extLst>
        </c:ser>
        <c:ser>
          <c:idx val="2"/>
          <c:order val="2"/>
          <c:tx>
            <c:strRef>
              <c:f>'11'!$N$36</c:f>
              <c:strCache>
                <c:ptCount val="1"/>
                <c:pt idx="0">
                  <c:v>　老年人口（65歳以上）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'11'!$J$37:$J$43</c:f>
              <c:strCache>
                <c:ptCount val="7"/>
                <c:pt idx="0">
                  <c:v>昭和60年</c:v>
                </c:pt>
                <c:pt idx="1">
                  <c:v>平成 2年</c:v>
                </c:pt>
                <c:pt idx="2">
                  <c:v>　　 7年</c:v>
                </c:pt>
                <c:pt idx="3">
                  <c:v>　　 12年</c:v>
                </c:pt>
                <c:pt idx="4">
                  <c:v>　　 17年</c:v>
                </c:pt>
                <c:pt idx="5">
                  <c:v>22年</c:v>
                </c:pt>
                <c:pt idx="6">
                  <c:v>27年</c:v>
                </c:pt>
              </c:strCache>
            </c:strRef>
          </c:cat>
          <c:val>
            <c:numRef>
              <c:f>'11'!$N$37:$N$43</c:f>
              <c:numCache>
                <c:formatCode>0.0%</c:formatCode>
                <c:ptCount val="7"/>
                <c:pt idx="0">
                  <c:v>5.847202727090435E-2</c:v>
                </c:pt>
                <c:pt idx="1">
                  <c:v>7.3006220731110641E-2</c:v>
                </c:pt>
                <c:pt idx="2">
                  <c:v>8.8399616516248475E-2</c:v>
                </c:pt>
                <c:pt idx="3">
                  <c:v>0.10782267360353905</c:v>
                </c:pt>
                <c:pt idx="4">
                  <c:v>0.13305693918334477</c:v>
                </c:pt>
                <c:pt idx="5">
                  <c:v>0.14846814073779344</c:v>
                </c:pt>
                <c:pt idx="6">
                  <c:v>0.17150764435607382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4B-4339-8338-347B62E05B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9002112"/>
        <c:axId val="109016192"/>
      </c:barChart>
      <c:catAx>
        <c:axId val="10900211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one"/>
        <c:crossAx val="109016192"/>
        <c:crosses val="autoZero"/>
        <c:auto val="1"/>
        <c:lblAlgn val="ctr"/>
        <c:lblOffset val="100"/>
        <c:noMultiLvlLbl val="0"/>
      </c:catAx>
      <c:valAx>
        <c:axId val="109016192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002112"/>
        <c:crosses val="autoZero"/>
        <c:crossBetween val="between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0489711094869"/>
          <c:y val="1.6736418770040749E-2"/>
          <c:w val="0.78658653681541857"/>
          <c:h val="0.870293776042123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'11'!$K$3</c:f>
              <c:strCache>
                <c:ptCount val="1"/>
                <c:pt idx="0">
                  <c:v>平成17年　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'11'!$K$5:$K$23</c:f>
              <c:numCache>
                <c:formatCode>#,##0_);\(#,##0\)</c:formatCode>
                <c:ptCount val="19"/>
                <c:pt idx="0">
                  <c:v>1069</c:v>
                </c:pt>
                <c:pt idx="1">
                  <c:v>1108</c:v>
                </c:pt>
                <c:pt idx="2">
                  <c:v>1055</c:v>
                </c:pt>
                <c:pt idx="3">
                  <c:v>1188</c:v>
                </c:pt>
                <c:pt idx="4">
                  <c:v>1025</c:v>
                </c:pt>
                <c:pt idx="5">
                  <c:v>1246</c:v>
                </c:pt>
                <c:pt idx="6">
                  <c:v>1341</c:v>
                </c:pt>
                <c:pt idx="7">
                  <c:v>1141</c:v>
                </c:pt>
                <c:pt idx="8">
                  <c:v>1073</c:v>
                </c:pt>
                <c:pt idx="9">
                  <c:v>1161</c:v>
                </c:pt>
                <c:pt idx="10">
                  <c:v>1284</c:v>
                </c:pt>
                <c:pt idx="11">
                  <c:v>1004</c:v>
                </c:pt>
                <c:pt idx="12">
                  <c:v>711</c:v>
                </c:pt>
                <c:pt idx="13">
                  <c:v>679</c:v>
                </c:pt>
                <c:pt idx="14">
                  <c:v>546</c:v>
                </c:pt>
                <c:pt idx="15">
                  <c:v>423</c:v>
                </c:pt>
                <c:pt idx="16">
                  <c:v>351</c:v>
                </c:pt>
                <c:pt idx="17">
                  <c:v>270</c:v>
                </c:pt>
                <c:pt idx="18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48-492A-96F3-A794419A5BCF}"/>
            </c:ext>
          </c:extLst>
        </c:ser>
        <c:ser>
          <c:idx val="1"/>
          <c:order val="1"/>
          <c:tx>
            <c:strRef>
              <c:f>'11'!$L$3</c:f>
              <c:strCache>
                <c:ptCount val="1"/>
                <c:pt idx="0">
                  <c:v>平成22年　</c:v>
                </c:pt>
              </c:strCache>
            </c:strRef>
          </c:tx>
          <c:spPr>
            <a:pattFill prst="wd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'11'!$L$5:$L$23</c:f>
              <c:numCache>
                <c:formatCode>#,##0_);\(#,##0\)</c:formatCode>
                <c:ptCount val="19"/>
                <c:pt idx="0">
                  <c:v>1208</c:v>
                </c:pt>
                <c:pt idx="1">
                  <c:v>1082</c:v>
                </c:pt>
                <c:pt idx="2">
                  <c:v>1104</c:v>
                </c:pt>
                <c:pt idx="3">
                  <c:v>1059</c:v>
                </c:pt>
                <c:pt idx="4">
                  <c:v>996</c:v>
                </c:pt>
                <c:pt idx="5">
                  <c:v>1194</c:v>
                </c:pt>
                <c:pt idx="6">
                  <c:v>1356</c:v>
                </c:pt>
                <c:pt idx="7">
                  <c:v>1359</c:v>
                </c:pt>
                <c:pt idx="8">
                  <c:v>1141</c:v>
                </c:pt>
                <c:pt idx="9">
                  <c:v>1069</c:v>
                </c:pt>
                <c:pt idx="10">
                  <c:v>1155</c:v>
                </c:pt>
                <c:pt idx="11">
                  <c:v>1272</c:v>
                </c:pt>
                <c:pt idx="12">
                  <c:v>984</c:v>
                </c:pt>
                <c:pt idx="13">
                  <c:v>695</c:v>
                </c:pt>
                <c:pt idx="14">
                  <c:v>656</c:v>
                </c:pt>
                <c:pt idx="15">
                  <c:v>547</c:v>
                </c:pt>
                <c:pt idx="16">
                  <c:v>398</c:v>
                </c:pt>
                <c:pt idx="17">
                  <c:v>306</c:v>
                </c:pt>
                <c:pt idx="18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48-492A-96F3-A794419A5BCF}"/>
            </c:ext>
          </c:extLst>
        </c:ser>
        <c:ser>
          <c:idx val="2"/>
          <c:order val="2"/>
          <c:tx>
            <c:strRef>
              <c:f>'11'!$M$3</c:f>
              <c:strCache>
                <c:ptCount val="1"/>
                <c:pt idx="0">
                  <c:v>平成27年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'11'!$M$5:$M$23</c:f>
              <c:numCache>
                <c:formatCode>#,##0_);\(#,##0\)</c:formatCode>
                <c:ptCount val="19"/>
                <c:pt idx="0">
                  <c:v>1303</c:v>
                </c:pt>
                <c:pt idx="1">
                  <c:v>1182</c:v>
                </c:pt>
                <c:pt idx="2">
                  <c:v>1101</c:v>
                </c:pt>
                <c:pt idx="3">
                  <c:v>1089</c:v>
                </c:pt>
                <c:pt idx="4">
                  <c:v>871</c:v>
                </c:pt>
                <c:pt idx="5">
                  <c:v>1202</c:v>
                </c:pt>
                <c:pt idx="6">
                  <c:v>1397</c:v>
                </c:pt>
                <c:pt idx="7">
                  <c:v>1373</c:v>
                </c:pt>
                <c:pt idx="8">
                  <c:v>1374</c:v>
                </c:pt>
                <c:pt idx="9">
                  <c:v>1154</c:v>
                </c:pt>
                <c:pt idx="10">
                  <c:v>1045</c:v>
                </c:pt>
                <c:pt idx="11">
                  <c:v>1168</c:v>
                </c:pt>
                <c:pt idx="12">
                  <c:v>1195</c:v>
                </c:pt>
                <c:pt idx="13">
                  <c:v>963</c:v>
                </c:pt>
                <c:pt idx="14">
                  <c:v>686</c:v>
                </c:pt>
                <c:pt idx="15">
                  <c:v>634</c:v>
                </c:pt>
                <c:pt idx="16">
                  <c:v>512</c:v>
                </c:pt>
                <c:pt idx="17">
                  <c:v>364</c:v>
                </c:pt>
                <c:pt idx="18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48-492A-96F3-A794419A5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62880"/>
        <c:axId val="109164416"/>
      </c:barChart>
      <c:catAx>
        <c:axId val="109162880"/>
        <c:scaling>
          <c:orientation val="minMax"/>
        </c:scaling>
        <c:delete val="1"/>
        <c:axPos val="l"/>
        <c:majorTickMark val="out"/>
        <c:minorTickMark val="none"/>
        <c:tickLblPos val="none"/>
        <c:crossAx val="109164416"/>
        <c:crosses val="autoZero"/>
        <c:auto val="1"/>
        <c:lblAlgn val="ctr"/>
        <c:lblOffset val="100"/>
        <c:noMultiLvlLbl val="0"/>
      </c:catAx>
      <c:valAx>
        <c:axId val="109164416"/>
        <c:scaling>
          <c:orientation val="minMax"/>
        </c:scaling>
        <c:delete val="0"/>
        <c:axPos val="b"/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162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9695195930587005"/>
          <c:y val="6.5550906555090674E-2"/>
          <c:w val="0.31097592983804162"/>
          <c:h val="0.127615062761506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17928480054849E-2"/>
          <c:y val="1.0526326610121926E-2"/>
          <c:w val="0.85959047849970927"/>
          <c:h val="0.873685108640126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'11'!$P$3</c:f>
              <c:strCache>
                <c:ptCount val="1"/>
                <c:pt idx="0">
                  <c:v>平成17年　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'11'!$P$5:$P$23</c:f>
              <c:numCache>
                <c:formatCode>#,##0_);\(#,##0\)</c:formatCode>
                <c:ptCount val="19"/>
                <c:pt idx="0">
                  <c:v>1194</c:v>
                </c:pt>
                <c:pt idx="1">
                  <c:v>1107</c:v>
                </c:pt>
                <c:pt idx="2">
                  <c:v>1139</c:v>
                </c:pt>
                <c:pt idx="3">
                  <c:v>1059</c:v>
                </c:pt>
                <c:pt idx="4">
                  <c:v>934</c:v>
                </c:pt>
                <c:pt idx="5">
                  <c:v>1164</c:v>
                </c:pt>
                <c:pt idx="6">
                  <c:v>1399</c:v>
                </c:pt>
                <c:pt idx="7">
                  <c:v>1093</c:v>
                </c:pt>
                <c:pt idx="8">
                  <c:v>1064</c:v>
                </c:pt>
                <c:pt idx="9">
                  <c:v>1179</c:v>
                </c:pt>
                <c:pt idx="10">
                  <c:v>1348</c:v>
                </c:pt>
                <c:pt idx="11">
                  <c:v>1077</c:v>
                </c:pt>
                <c:pt idx="12">
                  <c:v>803</c:v>
                </c:pt>
                <c:pt idx="13">
                  <c:v>741</c:v>
                </c:pt>
                <c:pt idx="14">
                  <c:v>553</c:v>
                </c:pt>
                <c:pt idx="15">
                  <c:v>315</c:v>
                </c:pt>
                <c:pt idx="16">
                  <c:v>184</c:v>
                </c:pt>
                <c:pt idx="17">
                  <c:v>103</c:v>
                </c:pt>
                <c:pt idx="18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5-4EA8-AB9C-0C6988A70981}"/>
            </c:ext>
          </c:extLst>
        </c:ser>
        <c:ser>
          <c:idx val="1"/>
          <c:order val="1"/>
          <c:tx>
            <c:strRef>
              <c:f>'11'!$Q$3</c:f>
              <c:strCache>
                <c:ptCount val="1"/>
                <c:pt idx="0">
                  <c:v>平成22年　</c:v>
                </c:pt>
              </c:strCache>
            </c:strRef>
          </c:tx>
          <c:spPr>
            <a:pattFill prst="wdDnDiag"/>
            <a:ln>
              <a:solidFill>
                <a:srgbClr val="000000"/>
              </a:solidFill>
            </a:ln>
          </c:spPr>
          <c:invertIfNegative val="0"/>
          <c:val>
            <c:numRef>
              <c:f>'11'!$Q$5:$Q$23</c:f>
              <c:numCache>
                <c:formatCode>#,##0_);\(#,##0\)</c:formatCode>
                <c:ptCount val="19"/>
                <c:pt idx="0">
                  <c:v>1241</c:v>
                </c:pt>
                <c:pt idx="1">
                  <c:v>1144</c:v>
                </c:pt>
                <c:pt idx="2">
                  <c:v>1129</c:v>
                </c:pt>
                <c:pt idx="3">
                  <c:v>1122</c:v>
                </c:pt>
                <c:pt idx="4">
                  <c:v>885</c:v>
                </c:pt>
                <c:pt idx="5">
                  <c:v>1117</c:v>
                </c:pt>
                <c:pt idx="6">
                  <c:v>1294</c:v>
                </c:pt>
                <c:pt idx="7">
                  <c:v>1408</c:v>
                </c:pt>
                <c:pt idx="8">
                  <c:v>1076</c:v>
                </c:pt>
                <c:pt idx="9">
                  <c:v>1074</c:v>
                </c:pt>
                <c:pt idx="10">
                  <c:v>1156</c:v>
                </c:pt>
                <c:pt idx="11">
                  <c:v>1304</c:v>
                </c:pt>
                <c:pt idx="12">
                  <c:v>1033</c:v>
                </c:pt>
                <c:pt idx="13">
                  <c:v>755</c:v>
                </c:pt>
                <c:pt idx="14">
                  <c:v>678</c:v>
                </c:pt>
                <c:pt idx="15">
                  <c:v>477</c:v>
                </c:pt>
                <c:pt idx="16">
                  <c:v>235</c:v>
                </c:pt>
                <c:pt idx="17">
                  <c:v>122</c:v>
                </c:pt>
                <c:pt idx="18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F5-4EA8-AB9C-0C6988A70981}"/>
            </c:ext>
          </c:extLst>
        </c:ser>
        <c:ser>
          <c:idx val="2"/>
          <c:order val="2"/>
          <c:tx>
            <c:strRef>
              <c:f>'11'!$R$3</c:f>
              <c:strCache>
                <c:ptCount val="1"/>
                <c:pt idx="0">
                  <c:v>平成27年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val>
            <c:numRef>
              <c:f>'11'!$R$5:$R$23</c:f>
              <c:numCache>
                <c:formatCode>#,##0_);\(#,##0\)</c:formatCode>
                <c:ptCount val="19"/>
                <c:pt idx="0">
                  <c:v>1389</c:v>
                </c:pt>
                <c:pt idx="1">
                  <c:v>1275</c:v>
                </c:pt>
                <c:pt idx="2">
                  <c:v>1130</c:v>
                </c:pt>
                <c:pt idx="3">
                  <c:v>1068</c:v>
                </c:pt>
                <c:pt idx="4">
                  <c:v>859</c:v>
                </c:pt>
                <c:pt idx="5">
                  <c:v>1119</c:v>
                </c:pt>
                <c:pt idx="6">
                  <c:v>1264</c:v>
                </c:pt>
                <c:pt idx="7">
                  <c:v>1352</c:v>
                </c:pt>
                <c:pt idx="8">
                  <c:v>1424</c:v>
                </c:pt>
                <c:pt idx="9">
                  <c:v>1092</c:v>
                </c:pt>
                <c:pt idx="10">
                  <c:v>1049</c:v>
                </c:pt>
                <c:pt idx="11">
                  <c:v>1123</c:v>
                </c:pt>
                <c:pt idx="12">
                  <c:v>1236</c:v>
                </c:pt>
                <c:pt idx="13">
                  <c:v>956</c:v>
                </c:pt>
                <c:pt idx="14">
                  <c:v>678</c:v>
                </c:pt>
                <c:pt idx="15">
                  <c:v>612</c:v>
                </c:pt>
                <c:pt idx="16">
                  <c:v>393</c:v>
                </c:pt>
                <c:pt idx="17">
                  <c:v>195</c:v>
                </c:pt>
                <c:pt idx="18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F5-4EA8-AB9C-0C6988A70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075072"/>
        <c:axId val="109093248"/>
      </c:barChart>
      <c:catAx>
        <c:axId val="109075072"/>
        <c:scaling>
          <c:orientation val="minMax"/>
        </c:scaling>
        <c:delete val="1"/>
        <c:axPos val="r"/>
        <c:majorTickMark val="out"/>
        <c:minorTickMark val="none"/>
        <c:tickLblPos val="none"/>
        <c:crossAx val="109093248"/>
        <c:crosses val="autoZero"/>
        <c:auto val="1"/>
        <c:lblAlgn val="ctr"/>
        <c:lblOffset val="100"/>
        <c:noMultiLvlLbl val="0"/>
      </c:catAx>
      <c:valAx>
        <c:axId val="109093248"/>
        <c:scaling>
          <c:orientation val="maxMin"/>
        </c:scaling>
        <c:delete val="0"/>
        <c:axPos val="b"/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075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28575</xdr:rowOff>
    </xdr:from>
    <xdr:to>
      <xdr:col>9</xdr:col>
      <xdr:colOff>400050</xdr:colOff>
      <xdr:row>28</xdr:row>
      <xdr:rowOff>133350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29</xdr:row>
      <xdr:rowOff>38100</xdr:rowOff>
    </xdr:from>
    <xdr:to>
      <xdr:col>9</xdr:col>
      <xdr:colOff>361950</xdr:colOff>
      <xdr:row>56</xdr:row>
      <xdr:rowOff>57150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314325</xdr:colOff>
      <xdr:row>32</xdr:row>
      <xdr:rowOff>28575</xdr:rowOff>
    </xdr:from>
    <xdr:to>
      <xdr:col>7</xdr:col>
      <xdr:colOff>95250</xdr:colOff>
      <xdr:row>33</xdr:row>
      <xdr:rowOff>76200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4429125" y="5819775"/>
          <a:ext cx="4667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7</xdr:col>
      <xdr:colOff>190500</xdr:colOff>
      <xdr:row>32</xdr:row>
      <xdr:rowOff>9525</xdr:rowOff>
    </xdr:from>
    <xdr:to>
      <xdr:col>8</xdr:col>
      <xdr:colOff>209550</xdr:colOff>
      <xdr:row>33</xdr:row>
      <xdr:rowOff>123825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4991100" y="5800725"/>
          <a:ext cx="7048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末日現在</a:t>
          </a:r>
        </a:p>
      </xdr:txBody>
    </xdr:sp>
    <xdr:clientData/>
  </xdr:twoCellAnchor>
  <xdr:twoCellAnchor>
    <xdr:from>
      <xdr:col>6</xdr:col>
      <xdr:colOff>314325</xdr:colOff>
      <xdr:row>34</xdr:row>
      <xdr:rowOff>28575</xdr:rowOff>
    </xdr:from>
    <xdr:to>
      <xdr:col>7</xdr:col>
      <xdr:colOff>95250</xdr:colOff>
      <xdr:row>35</xdr:row>
      <xdr:rowOff>76200</xdr:rowOff>
    </xdr:to>
    <xdr:sp macro="" textlink="">
      <xdr:nvSpPr>
        <xdr:cNvPr id="6" name="Rectangle 6" descr="右上がり対角線"/>
        <xdr:cNvSpPr>
          <a:spLocks noChangeArrowheads="1"/>
        </xdr:cNvSpPr>
      </xdr:nvSpPr>
      <xdr:spPr bwMode="auto">
        <a:xfrm>
          <a:off x="4429125" y="6181725"/>
          <a:ext cx="466725" cy="228600"/>
        </a:xfrm>
        <a:prstGeom prst="rect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7</xdr:col>
      <xdr:colOff>190500</xdr:colOff>
      <xdr:row>34</xdr:row>
      <xdr:rowOff>9525</xdr:rowOff>
    </xdr:from>
    <xdr:to>
      <xdr:col>8</xdr:col>
      <xdr:colOff>209550</xdr:colOff>
      <xdr:row>35</xdr:row>
      <xdr:rowOff>123825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4991100" y="6162675"/>
          <a:ext cx="7048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末日現在</a:t>
          </a:r>
        </a:p>
      </xdr:txBody>
    </xdr:sp>
    <xdr:clientData/>
  </xdr:twoCellAnchor>
  <xdr:twoCellAnchor>
    <xdr:from>
      <xdr:col>6</xdr:col>
      <xdr:colOff>266700</xdr:colOff>
      <xdr:row>36</xdr:row>
      <xdr:rowOff>161925</xdr:rowOff>
    </xdr:from>
    <xdr:to>
      <xdr:col>9</xdr:col>
      <xdr:colOff>333375</xdr:colOff>
      <xdr:row>38</xdr:row>
      <xdr:rowOff>323850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381500" y="6677025"/>
          <a:ext cx="21240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28</xdr:row>
      <xdr:rowOff>19050</xdr:rowOff>
    </xdr:from>
    <xdr:to>
      <xdr:col>8</xdr:col>
      <xdr:colOff>847725</xdr:colOff>
      <xdr:row>55</xdr:row>
      <xdr:rowOff>104775</xdr:rowOff>
    </xdr:to>
    <xdr:graphicFrame macro="">
      <xdr:nvGraphicFramePr>
        <xdr:cNvPr id="2" name="Chart 9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21</xdr:row>
      <xdr:rowOff>28575</xdr:rowOff>
    </xdr:from>
    <xdr:to>
      <xdr:col>7</xdr:col>
      <xdr:colOff>19050</xdr:colOff>
      <xdr:row>22</xdr:row>
      <xdr:rowOff>85725</xdr:rowOff>
    </xdr:to>
    <xdr:sp macro="" textlink="">
      <xdr:nvSpPr>
        <xdr:cNvPr id="3" name="Text Box 38"/>
        <xdr:cNvSpPr txBox="1">
          <a:spLocks noChangeArrowheads="1"/>
        </xdr:cNvSpPr>
      </xdr:nvSpPr>
      <xdr:spPr bwMode="auto">
        <a:xfrm>
          <a:off x="4343400" y="3829050"/>
          <a:ext cx="4762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28575</xdr:colOff>
      <xdr:row>22</xdr:row>
      <xdr:rowOff>114300</xdr:rowOff>
    </xdr:from>
    <xdr:to>
      <xdr:col>0</xdr:col>
      <xdr:colOff>314325</xdr:colOff>
      <xdr:row>23</xdr:row>
      <xdr:rowOff>114300</xdr:rowOff>
    </xdr:to>
    <xdr:sp macro="" textlink="">
      <xdr:nvSpPr>
        <xdr:cNvPr id="4" name="Text Box 48"/>
        <xdr:cNvSpPr txBox="1">
          <a:spLocks noChangeArrowheads="1"/>
        </xdr:cNvSpPr>
      </xdr:nvSpPr>
      <xdr:spPr bwMode="auto">
        <a:xfrm>
          <a:off x="28575" y="4095750"/>
          <a:ext cx="285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134471</xdr:rowOff>
    </xdr:from>
    <xdr:to>
      <xdr:col>8</xdr:col>
      <xdr:colOff>904875</xdr:colOff>
      <xdr:row>26</xdr:row>
      <xdr:rowOff>143996</xdr:rowOff>
    </xdr:to>
    <xdr:graphicFrame macro="">
      <xdr:nvGraphicFramePr>
        <xdr:cNvPr id="5" name="Chart 8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81243</xdr:colOff>
      <xdr:row>18</xdr:row>
      <xdr:rowOff>71157</xdr:rowOff>
    </xdr:from>
    <xdr:to>
      <xdr:col>5</xdr:col>
      <xdr:colOff>640977</xdr:colOff>
      <xdr:row>21</xdr:row>
      <xdr:rowOff>71157</xdr:rowOff>
    </xdr:to>
    <xdr:grpSp>
      <xdr:nvGrpSpPr>
        <xdr:cNvPr id="6" name="Group 98"/>
        <xdr:cNvGrpSpPr>
          <a:grpSpLocks/>
        </xdr:cNvGrpSpPr>
      </xdr:nvGrpSpPr>
      <xdr:grpSpPr bwMode="auto">
        <a:xfrm flipH="1">
          <a:off x="3499037" y="3298451"/>
          <a:ext cx="559734" cy="537882"/>
          <a:chOff x="461" y="341"/>
          <a:chExt cx="50" cy="36"/>
        </a:xfrm>
      </xdr:grpSpPr>
      <xdr:sp macro="" textlink="">
        <xdr:nvSpPr>
          <xdr:cNvPr id="7" name="Line 99"/>
          <xdr:cNvSpPr>
            <a:spLocks noChangeShapeType="1"/>
          </xdr:cNvSpPr>
        </xdr:nvSpPr>
        <xdr:spPr bwMode="auto">
          <a:xfrm rot="-10800000">
            <a:off x="511" y="341"/>
            <a:ext cx="0" cy="3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sm" len="sm"/>
          </a:ln>
        </xdr:spPr>
      </xdr:sp>
      <xdr:sp macro="" textlink="">
        <xdr:nvSpPr>
          <xdr:cNvPr id="8" name="Line 100"/>
          <xdr:cNvSpPr>
            <a:spLocks noChangeShapeType="1"/>
          </xdr:cNvSpPr>
        </xdr:nvSpPr>
        <xdr:spPr bwMode="auto">
          <a:xfrm rot="-10800000">
            <a:off x="461" y="377"/>
            <a:ext cx="5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258295</xdr:colOff>
      <xdr:row>3</xdr:row>
      <xdr:rowOff>88526</xdr:rowOff>
    </xdr:from>
    <xdr:to>
      <xdr:col>5</xdr:col>
      <xdr:colOff>172570</xdr:colOff>
      <xdr:row>5</xdr:row>
      <xdr:rowOff>163044</xdr:rowOff>
    </xdr:to>
    <xdr:grpSp>
      <xdr:nvGrpSpPr>
        <xdr:cNvPr id="9" name="Group 130"/>
        <xdr:cNvGrpSpPr>
          <a:grpSpLocks/>
        </xdr:cNvGrpSpPr>
      </xdr:nvGrpSpPr>
      <xdr:grpSpPr bwMode="auto">
        <a:xfrm rot="10827653">
          <a:off x="2992530" y="626408"/>
          <a:ext cx="597834" cy="433107"/>
          <a:chOff x="461" y="341"/>
          <a:chExt cx="50" cy="36"/>
        </a:xfrm>
      </xdr:grpSpPr>
      <xdr:sp macro="" textlink="">
        <xdr:nvSpPr>
          <xdr:cNvPr id="10" name="Line 131"/>
          <xdr:cNvSpPr>
            <a:spLocks noChangeShapeType="1"/>
          </xdr:cNvSpPr>
        </xdr:nvSpPr>
        <xdr:spPr bwMode="auto">
          <a:xfrm rot="-10800000">
            <a:off x="511" y="341"/>
            <a:ext cx="0" cy="3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sm" len="sm"/>
          </a:ln>
        </xdr:spPr>
      </xdr:sp>
      <xdr:sp macro="" textlink="">
        <xdr:nvSpPr>
          <xdr:cNvPr id="11" name="Line 132"/>
          <xdr:cNvSpPr>
            <a:spLocks noChangeShapeType="1"/>
          </xdr:cNvSpPr>
        </xdr:nvSpPr>
        <xdr:spPr bwMode="auto">
          <a:xfrm rot="-10800000">
            <a:off x="461" y="377"/>
            <a:ext cx="5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1679</xdr:colOff>
      <xdr:row>20</xdr:row>
      <xdr:rowOff>171451</xdr:rowOff>
    </xdr:from>
    <xdr:to>
      <xdr:col>6</xdr:col>
      <xdr:colOff>447113</xdr:colOff>
      <xdr:row>21</xdr:row>
      <xdr:rowOff>161926</xdr:rowOff>
    </xdr:to>
    <xdr:sp macro="" textlink="">
      <xdr:nvSpPr>
        <xdr:cNvPr id="12" name="Text Box 137"/>
        <xdr:cNvSpPr txBox="1">
          <a:spLocks noChangeArrowheads="1"/>
        </xdr:cNvSpPr>
      </xdr:nvSpPr>
      <xdr:spPr bwMode="auto">
        <a:xfrm>
          <a:off x="4103032" y="3757333"/>
          <a:ext cx="445434" cy="169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死　亡</a:t>
          </a:r>
        </a:p>
      </xdr:txBody>
    </xdr:sp>
    <xdr:clientData/>
  </xdr:twoCellAnchor>
  <xdr:twoCellAnchor>
    <xdr:from>
      <xdr:col>5</xdr:col>
      <xdr:colOff>194422</xdr:colOff>
      <xdr:row>2</xdr:row>
      <xdr:rowOff>166407</xdr:rowOff>
    </xdr:from>
    <xdr:to>
      <xdr:col>5</xdr:col>
      <xdr:colOff>677956</xdr:colOff>
      <xdr:row>4</xdr:row>
      <xdr:rowOff>15688</xdr:rowOff>
    </xdr:to>
    <xdr:sp macro="" textlink="">
      <xdr:nvSpPr>
        <xdr:cNvPr id="13" name="Text Box 138"/>
        <xdr:cNvSpPr txBox="1">
          <a:spLocks noChangeArrowheads="1"/>
        </xdr:cNvSpPr>
      </xdr:nvSpPr>
      <xdr:spPr bwMode="auto">
        <a:xfrm>
          <a:off x="3612216" y="524995"/>
          <a:ext cx="483534" cy="207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出　生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95250</xdr:rowOff>
    </xdr:from>
    <xdr:to>
      <xdr:col>5</xdr:col>
      <xdr:colOff>561975</xdr:colOff>
      <xdr:row>18</xdr:row>
      <xdr:rowOff>180975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257175</xdr:rowOff>
    </xdr:from>
    <xdr:to>
      <xdr:col>8</xdr:col>
      <xdr:colOff>485775</xdr:colOff>
      <xdr:row>37</xdr:row>
      <xdr:rowOff>0</xdr:rowOff>
    </xdr:to>
    <xdr:graphicFrame macro="">
      <xdr:nvGraphicFramePr>
        <xdr:cNvPr id="1324" name="Chart 3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447675</xdr:colOff>
      <xdr:row>17</xdr:row>
      <xdr:rowOff>114300</xdr:rowOff>
    </xdr:from>
    <xdr:to>
      <xdr:col>8</xdr:col>
      <xdr:colOff>752475</xdr:colOff>
      <xdr:row>18</xdr:row>
      <xdr:rowOff>0</xdr:rowOff>
    </xdr:to>
    <xdr:sp macro="" textlink="">
      <xdr:nvSpPr>
        <xdr:cNvPr id="1135" name="Text Box 111"/>
        <xdr:cNvSpPr txBox="1">
          <a:spLocks noChangeArrowheads="1"/>
        </xdr:cNvSpPr>
      </xdr:nvSpPr>
      <xdr:spPr bwMode="auto">
        <a:xfrm>
          <a:off x="5734050" y="4810125"/>
          <a:ext cx="3048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38101</xdr:colOff>
      <xdr:row>20</xdr:row>
      <xdr:rowOff>142876</xdr:rowOff>
    </xdr:from>
    <xdr:to>
      <xdr:col>7</xdr:col>
      <xdr:colOff>171451</xdr:colOff>
      <xdr:row>22</xdr:row>
      <xdr:rowOff>228600</xdr:rowOff>
    </xdr:to>
    <xdr:sp macro="" textlink="">
      <xdr:nvSpPr>
        <xdr:cNvPr id="1141" name="AutoShape 117"/>
        <xdr:cNvSpPr>
          <a:spLocks/>
        </xdr:cNvSpPr>
      </xdr:nvSpPr>
      <xdr:spPr bwMode="auto">
        <a:xfrm>
          <a:off x="4638676" y="5667376"/>
          <a:ext cx="133350" cy="638174"/>
        </a:xfrm>
        <a:prstGeom prst="rightBrace">
          <a:avLst>
            <a:gd name="adj1" fmla="val 2954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47625</xdr:colOff>
      <xdr:row>22</xdr:row>
      <xdr:rowOff>228599</xdr:rowOff>
    </xdr:from>
    <xdr:to>
      <xdr:col>7</xdr:col>
      <xdr:colOff>180976</xdr:colOff>
      <xdr:row>30</xdr:row>
      <xdr:rowOff>276224</xdr:rowOff>
    </xdr:to>
    <xdr:sp macro="" textlink="">
      <xdr:nvSpPr>
        <xdr:cNvPr id="1142" name="AutoShape 118"/>
        <xdr:cNvSpPr>
          <a:spLocks/>
        </xdr:cNvSpPr>
      </xdr:nvSpPr>
      <xdr:spPr bwMode="auto">
        <a:xfrm>
          <a:off x="4648200" y="6305549"/>
          <a:ext cx="133351" cy="2314575"/>
        </a:xfrm>
        <a:prstGeom prst="rightBrace">
          <a:avLst>
            <a:gd name="adj1" fmla="val 204167"/>
            <a:gd name="adj2" fmla="val 5043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38101</xdr:colOff>
      <xdr:row>31</xdr:row>
      <xdr:rowOff>9526</xdr:rowOff>
    </xdr:from>
    <xdr:to>
      <xdr:col>7</xdr:col>
      <xdr:colOff>142875</xdr:colOff>
      <xdr:row>33</xdr:row>
      <xdr:rowOff>104776</xdr:rowOff>
    </xdr:to>
    <xdr:sp macro="" textlink="">
      <xdr:nvSpPr>
        <xdr:cNvPr id="1143" name="AutoShape 119"/>
        <xdr:cNvSpPr>
          <a:spLocks/>
        </xdr:cNvSpPr>
      </xdr:nvSpPr>
      <xdr:spPr bwMode="auto">
        <a:xfrm>
          <a:off x="4638676" y="8658226"/>
          <a:ext cx="104774" cy="704850"/>
        </a:xfrm>
        <a:prstGeom prst="rightBrace">
          <a:avLst>
            <a:gd name="adj1" fmla="val 6136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21</xdr:row>
      <xdr:rowOff>57150</xdr:rowOff>
    </xdr:from>
    <xdr:to>
      <xdr:col>8</xdr:col>
      <xdr:colOff>781050</xdr:colOff>
      <xdr:row>21</xdr:row>
      <xdr:rowOff>257175</xdr:rowOff>
    </xdr:to>
    <xdr:sp macro="" textlink="">
      <xdr:nvSpPr>
        <xdr:cNvPr id="1146" name="Text Box 122"/>
        <xdr:cNvSpPr txBox="1">
          <a:spLocks noChangeArrowheads="1"/>
        </xdr:cNvSpPr>
      </xdr:nvSpPr>
      <xdr:spPr bwMode="auto">
        <a:xfrm>
          <a:off x="4848225" y="5857875"/>
          <a:ext cx="1219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老齢人口（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歳以上）</a:t>
          </a:r>
        </a:p>
      </xdr:txBody>
    </xdr:sp>
    <xdr:clientData/>
  </xdr:twoCellAnchor>
  <xdr:twoCellAnchor>
    <xdr:from>
      <xdr:col>7</xdr:col>
      <xdr:colOff>295275</xdr:colOff>
      <xdr:row>26</xdr:row>
      <xdr:rowOff>123824</xdr:rowOff>
    </xdr:from>
    <xdr:to>
      <xdr:col>8</xdr:col>
      <xdr:colOff>647700</xdr:colOff>
      <xdr:row>27</xdr:row>
      <xdr:rowOff>276224</xdr:rowOff>
    </xdr:to>
    <xdr:sp macro="" textlink="">
      <xdr:nvSpPr>
        <xdr:cNvPr id="1148" name="Text Box 124"/>
        <xdr:cNvSpPr txBox="1">
          <a:spLocks noChangeArrowheads="1"/>
        </xdr:cNvSpPr>
      </xdr:nvSpPr>
      <xdr:spPr bwMode="auto">
        <a:xfrm>
          <a:off x="4895850" y="7305674"/>
          <a:ext cx="10382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生産年齢人口　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歳）</a:t>
          </a:r>
        </a:p>
      </xdr:txBody>
    </xdr:sp>
    <xdr:clientData/>
  </xdr:twoCellAnchor>
  <xdr:twoCellAnchor>
    <xdr:from>
      <xdr:col>7</xdr:col>
      <xdr:colOff>190500</xdr:colOff>
      <xdr:row>31</xdr:row>
      <xdr:rowOff>247650</xdr:rowOff>
    </xdr:from>
    <xdr:to>
      <xdr:col>8</xdr:col>
      <xdr:colOff>790575</xdr:colOff>
      <xdr:row>32</xdr:row>
      <xdr:rowOff>152400</xdr:rowOff>
    </xdr:to>
    <xdr:sp macro="" textlink="">
      <xdr:nvSpPr>
        <xdr:cNvPr id="1149" name="Text Box 125"/>
        <xdr:cNvSpPr txBox="1">
          <a:spLocks noChangeArrowheads="1"/>
        </xdr:cNvSpPr>
      </xdr:nvSpPr>
      <xdr:spPr bwMode="auto">
        <a:xfrm>
          <a:off x="4791075" y="8896350"/>
          <a:ext cx="12858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年少人口（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歳）</a:t>
          </a:r>
        </a:p>
      </xdr:txBody>
    </xdr:sp>
    <xdr:clientData/>
  </xdr:twoCellAnchor>
  <xdr:twoCellAnchor>
    <xdr:from>
      <xdr:col>1</xdr:col>
      <xdr:colOff>104774</xdr:colOff>
      <xdr:row>34</xdr:row>
      <xdr:rowOff>0</xdr:rowOff>
    </xdr:from>
    <xdr:to>
      <xdr:col>1</xdr:col>
      <xdr:colOff>495299</xdr:colOff>
      <xdr:row>36</xdr:row>
      <xdr:rowOff>76200</xdr:rowOff>
    </xdr:to>
    <xdr:sp macro="" textlink="">
      <xdr:nvSpPr>
        <xdr:cNvPr id="1150" name="Text Box 126"/>
        <xdr:cNvSpPr txBox="1">
          <a:spLocks noChangeArrowheads="1"/>
        </xdr:cNvSpPr>
      </xdr:nvSpPr>
      <xdr:spPr bwMode="auto">
        <a:xfrm>
          <a:off x="790574" y="9439275"/>
          <a:ext cx="3905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昭和</a:t>
          </a: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409575</xdr:colOff>
      <xdr:row>36</xdr:row>
      <xdr:rowOff>19050</xdr:rowOff>
    </xdr:to>
    <xdr:sp macro="" textlink="">
      <xdr:nvSpPr>
        <xdr:cNvPr id="1151" name="Text Box 127"/>
        <xdr:cNvSpPr txBox="1">
          <a:spLocks noChangeArrowheads="1"/>
        </xdr:cNvSpPr>
      </xdr:nvSpPr>
      <xdr:spPr bwMode="auto">
        <a:xfrm>
          <a:off x="1371600" y="9439275"/>
          <a:ext cx="4095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</xdr:txBody>
    </xdr:sp>
    <xdr:clientData/>
  </xdr:twoCellAnchor>
  <xdr:twoCellAnchor>
    <xdr:from>
      <xdr:col>2</xdr:col>
      <xdr:colOff>581025</xdr:colOff>
      <xdr:row>33</xdr:row>
      <xdr:rowOff>180974</xdr:rowOff>
    </xdr:from>
    <xdr:to>
      <xdr:col>3</xdr:col>
      <xdr:colOff>276225</xdr:colOff>
      <xdr:row>36</xdr:row>
      <xdr:rowOff>28574</xdr:rowOff>
    </xdr:to>
    <xdr:sp macro="" textlink="">
      <xdr:nvSpPr>
        <xdr:cNvPr id="1152" name="Text Box 128"/>
        <xdr:cNvSpPr txBox="1">
          <a:spLocks noChangeArrowheads="1"/>
        </xdr:cNvSpPr>
      </xdr:nvSpPr>
      <xdr:spPr bwMode="auto">
        <a:xfrm>
          <a:off x="1952625" y="9439274"/>
          <a:ext cx="3810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</xdr:txBody>
    </xdr:sp>
    <xdr:clientData/>
  </xdr:twoCellAnchor>
  <xdr:twoCellAnchor>
    <xdr:from>
      <xdr:col>5</xdr:col>
      <xdr:colOff>504824</xdr:colOff>
      <xdr:row>34</xdr:row>
      <xdr:rowOff>0</xdr:rowOff>
    </xdr:from>
    <xdr:to>
      <xdr:col>6</xdr:col>
      <xdr:colOff>209549</xdr:colOff>
      <xdr:row>36</xdr:row>
      <xdr:rowOff>28575</xdr:rowOff>
    </xdr:to>
    <xdr:sp macro="" textlink="">
      <xdr:nvSpPr>
        <xdr:cNvPr id="1153" name="Text Box 129"/>
        <xdr:cNvSpPr txBox="1">
          <a:spLocks noChangeArrowheads="1"/>
        </xdr:cNvSpPr>
      </xdr:nvSpPr>
      <xdr:spPr bwMode="auto">
        <a:xfrm>
          <a:off x="3733799" y="9439275"/>
          <a:ext cx="3905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</xdr:txBody>
    </xdr:sp>
    <xdr:clientData/>
  </xdr:twoCellAnchor>
  <xdr:twoCellAnchor>
    <xdr:from>
      <xdr:col>3</xdr:col>
      <xdr:colOff>533399</xdr:colOff>
      <xdr:row>34</xdr:row>
      <xdr:rowOff>0</xdr:rowOff>
    </xdr:from>
    <xdr:to>
      <xdr:col>4</xdr:col>
      <xdr:colOff>333374</xdr:colOff>
      <xdr:row>36</xdr:row>
      <xdr:rowOff>76200</xdr:rowOff>
    </xdr:to>
    <xdr:sp macro="" textlink="">
      <xdr:nvSpPr>
        <xdr:cNvPr id="1154" name="Text Box 130"/>
        <xdr:cNvSpPr txBox="1">
          <a:spLocks noChangeArrowheads="1"/>
        </xdr:cNvSpPr>
      </xdr:nvSpPr>
      <xdr:spPr bwMode="auto">
        <a:xfrm>
          <a:off x="2590799" y="9439275"/>
          <a:ext cx="3714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4</xdr:col>
      <xdr:colOff>533400</xdr:colOff>
      <xdr:row>33</xdr:row>
      <xdr:rowOff>180974</xdr:rowOff>
    </xdr:from>
    <xdr:to>
      <xdr:col>5</xdr:col>
      <xdr:colOff>314325</xdr:colOff>
      <xdr:row>36</xdr:row>
      <xdr:rowOff>123824</xdr:rowOff>
    </xdr:to>
    <xdr:sp macro="" textlink="">
      <xdr:nvSpPr>
        <xdr:cNvPr id="1155" name="Text Box 131"/>
        <xdr:cNvSpPr txBox="1">
          <a:spLocks noChangeArrowheads="1"/>
        </xdr:cNvSpPr>
      </xdr:nvSpPr>
      <xdr:spPr bwMode="auto">
        <a:xfrm>
          <a:off x="3162300" y="9439274"/>
          <a:ext cx="3810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7</xdr:col>
      <xdr:colOff>28575</xdr:colOff>
      <xdr:row>2</xdr:row>
      <xdr:rowOff>76200</xdr:rowOff>
    </xdr:from>
    <xdr:to>
      <xdr:col>7</xdr:col>
      <xdr:colOff>371475</xdr:colOff>
      <xdr:row>2</xdr:row>
      <xdr:rowOff>228600</xdr:rowOff>
    </xdr:to>
    <xdr:sp macro="" textlink="">
      <xdr:nvSpPr>
        <xdr:cNvPr id="1156" name="Rectangle 132" descr="50%"/>
        <xdr:cNvSpPr>
          <a:spLocks noChangeArrowheads="1"/>
        </xdr:cNvSpPr>
      </xdr:nvSpPr>
      <xdr:spPr bwMode="auto">
        <a:xfrm>
          <a:off x="4629150" y="628650"/>
          <a:ext cx="342900" cy="152400"/>
        </a:xfrm>
        <a:prstGeom prst="rect">
          <a:avLst/>
        </a:prstGeom>
        <a:pattFill prst="pct50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438150</xdr:colOff>
      <xdr:row>2</xdr:row>
      <xdr:rowOff>76200</xdr:rowOff>
    </xdr:from>
    <xdr:to>
      <xdr:col>8</xdr:col>
      <xdr:colOff>381000</xdr:colOff>
      <xdr:row>3</xdr:row>
      <xdr:rowOff>9525</xdr:rowOff>
    </xdr:to>
    <xdr:sp macro="" textlink="">
      <xdr:nvSpPr>
        <xdr:cNvPr id="1157" name="Text Box 133"/>
        <xdr:cNvSpPr txBox="1">
          <a:spLocks noChangeArrowheads="1"/>
        </xdr:cNvSpPr>
      </xdr:nvSpPr>
      <xdr:spPr bwMode="auto">
        <a:xfrm>
          <a:off x="5038725" y="628650"/>
          <a:ext cx="6286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7</xdr:col>
      <xdr:colOff>38100</xdr:colOff>
      <xdr:row>3</xdr:row>
      <xdr:rowOff>95250</xdr:rowOff>
    </xdr:from>
    <xdr:to>
      <xdr:col>7</xdr:col>
      <xdr:colOff>371475</xdr:colOff>
      <xdr:row>3</xdr:row>
      <xdr:rowOff>95250</xdr:rowOff>
    </xdr:to>
    <xdr:sp macro="" textlink="">
      <xdr:nvSpPr>
        <xdr:cNvPr id="1158" name="Line 134"/>
        <xdr:cNvSpPr>
          <a:spLocks noChangeShapeType="1"/>
        </xdr:cNvSpPr>
      </xdr:nvSpPr>
      <xdr:spPr bwMode="auto">
        <a:xfrm>
          <a:off x="4638675" y="923925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oval" w="sm" len="sm"/>
          <a:tailEnd type="oval" w="sm" len="sm"/>
        </a:ln>
      </xdr:spPr>
    </xdr:sp>
    <xdr:clientData/>
  </xdr:twoCellAnchor>
  <xdr:twoCellAnchor>
    <xdr:from>
      <xdr:col>7</xdr:col>
      <xdr:colOff>438150</xdr:colOff>
      <xdr:row>3</xdr:row>
      <xdr:rowOff>19050</xdr:rowOff>
    </xdr:from>
    <xdr:to>
      <xdr:col>8</xdr:col>
      <xdr:colOff>428625</xdr:colOff>
      <xdr:row>3</xdr:row>
      <xdr:rowOff>228600</xdr:rowOff>
    </xdr:to>
    <xdr:sp macro="" textlink="">
      <xdr:nvSpPr>
        <xdr:cNvPr id="1159" name="Text Box 135"/>
        <xdr:cNvSpPr txBox="1">
          <a:spLocks noChangeArrowheads="1"/>
        </xdr:cNvSpPr>
      </xdr:nvSpPr>
      <xdr:spPr bwMode="auto">
        <a:xfrm>
          <a:off x="5038725" y="847725"/>
          <a:ext cx="6762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7</xdr:col>
      <xdr:colOff>38100</xdr:colOff>
      <xdr:row>4</xdr:row>
      <xdr:rowOff>38100</xdr:rowOff>
    </xdr:from>
    <xdr:to>
      <xdr:col>7</xdr:col>
      <xdr:colOff>371475</xdr:colOff>
      <xdr:row>4</xdr:row>
      <xdr:rowOff>38100</xdr:rowOff>
    </xdr:to>
    <xdr:sp macro="" textlink="">
      <xdr:nvSpPr>
        <xdr:cNvPr id="1160" name="Line 136"/>
        <xdr:cNvSpPr>
          <a:spLocks noChangeShapeType="1"/>
        </xdr:cNvSpPr>
      </xdr:nvSpPr>
      <xdr:spPr bwMode="auto">
        <a:xfrm>
          <a:off x="4638675" y="1143000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oval" w="sm" len="sm"/>
          <a:tailEnd type="oval" w="sm" len="sm"/>
        </a:ln>
      </xdr:spPr>
    </xdr:sp>
    <xdr:clientData/>
  </xdr:twoCellAnchor>
  <xdr:twoCellAnchor>
    <xdr:from>
      <xdr:col>7</xdr:col>
      <xdr:colOff>438150</xdr:colOff>
      <xdr:row>3</xdr:row>
      <xdr:rowOff>238125</xdr:rowOff>
    </xdr:from>
    <xdr:to>
      <xdr:col>8</xdr:col>
      <xdr:colOff>428625</xdr:colOff>
      <xdr:row>4</xdr:row>
      <xdr:rowOff>171450</xdr:rowOff>
    </xdr:to>
    <xdr:sp macro="" textlink="">
      <xdr:nvSpPr>
        <xdr:cNvPr id="1161" name="Text Box 137"/>
        <xdr:cNvSpPr txBox="1">
          <a:spLocks noChangeArrowheads="1"/>
        </xdr:cNvSpPr>
      </xdr:nvSpPr>
      <xdr:spPr bwMode="auto">
        <a:xfrm>
          <a:off x="5038725" y="1066800"/>
          <a:ext cx="6762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昭和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oneCellAnchor>
    <xdr:from>
      <xdr:col>0</xdr:col>
      <xdr:colOff>666750</xdr:colOff>
      <xdr:row>5</xdr:row>
      <xdr:rowOff>257175</xdr:rowOff>
    </xdr:from>
    <xdr:ext cx="228600" cy="219075"/>
    <xdr:sp macro="" textlink="">
      <xdr:nvSpPr>
        <xdr:cNvPr id="1285" name="Text Box 261"/>
        <xdr:cNvSpPr txBox="1">
          <a:spLocks noChangeArrowheads="1"/>
        </xdr:cNvSpPr>
      </xdr:nvSpPr>
      <xdr:spPr bwMode="auto">
        <a:xfrm>
          <a:off x="666750" y="1638300"/>
          <a:ext cx="2286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</a:p>
      </xdr:txBody>
    </xdr:sp>
    <xdr:clientData/>
  </xdr:oneCellAnchor>
  <xdr:twoCellAnchor>
    <xdr:from>
      <xdr:col>4</xdr:col>
      <xdr:colOff>123825</xdr:colOff>
      <xdr:row>1</xdr:row>
      <xdr:rowOff>123825</xdr:rowOff>
    </xdr:from>
    <xdr:to>
      <xdr:col>8</xdr:col>
      <xdr:colOff>590550</xdr:colOff>
      <xdr:row>17</xdr:row>
      <xdr:rowOff>257175</xdr:rowOff>
    </xdr:to>
    <xdr:graphicFrame macro="">
      <xdr:nvGraphicFramePr>
        <xdr:cNvPr id="1295" name="Chart 2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142875</xdr:colOff>
      <xdr:row>1</xdr:row>
      <xdr:rowOff>152400</xdr:rowOff>
    </xdr:from>
    <xdr:to>
      <xdr:col>4</xdr:col>
      <xdr:colOff>295275</xdr:colOff>
      <xdr:row>17</xdr:row>
      <xdr:rowOff>257175</xdr:rowOff>
    </xdr:to>
    <xdr:graphicFrame macro="">
      <xdr:nvGraphicFramePr>
        <xdr:cNvPr id="1296" name="Chart 27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</xdr:col>
      <xdr:colOff>152400</xdr:colOff>
      <xdr:row>15</xdr:row>
      <xdr:rowOff>152400</xdr:rowOff>
    </xdr:from>
    <xdr:to>
      <xdr:col>4</xdr:col>
      <xdr:colOff>466725</xdr:colOff>
      <xdr:row>16</xdr:row>
      <xdr:rowOff>9525</xdr:rowOff>
    </xdr:to>
    <xdr:sp macro="" textlink="">
      <xdr:nvSpPr>
        <xdr:cNvPr id="1300" name="Text Box 276"/>
        <xdr:cNvSpPr txBox="1">
          <a:spLocks noChangeArrowheads="1"/>
        </xdr:cNvSpPr>
      </xdr:nvSpPr>
      <xdr:spPr bwMode="auto">
        <a:xfrm>
          <a:off x="2781300" y="4295775"/>
          <a:ext cx="3143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０～４</a:t>
          </a:r>
        </a:p>
      </xdr:txBody>
    </xdr:sp>
    <xdr:clientData/>
  </xdr:twoCellAnchor>
  <xdr:twoCellAnchor editAs="oneCell">
    <xdr:from>
      <xdr:col>4</xdr:col>
      <xdr:colOff>152400</xdr:colOff>
      <xdr:row>14</xdr:row>
      <xdr:rowOff>200025</xdr:rowOff>
    </xdr:from>
    <xdr:to>
      <xdr:col>4</xdr:col>
      <xdr:colOff>466725</xdr:colOff>
      <xdr:row>15</xdr:row>
      <xdr:rowOff>47625</xdr:rowOff>
    </xdr:to>
    <xdr:sp macro="" textlink="">
      <xdr:nvSpPr>
        <xdr:cNvPr id="1301" name="Text Box 277"/>
        <xdr:cNvSpPr txBox="1">
          <a:spLocks noChangeArrowheads="1"/>
        </xdr:cNvSpPr>
      </xdr:nvSpPr>
      <xdr:spPr bwMode="auto">
        <a:xfrm>
          <a:off x="2781300" y="4067175"/>
          <a:ext cx="3143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５～９</a:t>
          </a:r>
        </a:p>
      </xdr:txBody>
    </xdr:sp>
    <xdr:clientData/>
  </xdr:twoCellAnchor>
  <xdr:twoCellAnchor editAs="oneCell">
    <xdr:from>
      <xdr:col>4</xdr:col>
      <xdr:colOff>85725</xdr:colOff>
      <xdr:row>13</xdr:row>
      <xdr:rowOff>266700</xdr:rowOff>
    </xdr:from>
    <xdr:to>
      <xdr:col>4</xdr:col>
      <xdr:colOff>590550</xdr:colOff>
      <xdr:row>14</xdr:row>
      <xdr:rowOff>123825</xdr:rowOff>
    </xdr:to>
    <xdr:sp macro="" textlink="">
      <xdr:nvSpPr>
        <xdr:cNvPr id="1302" name="Text Box 278"/>
        <xdr:cNvSpPr txBox="1">
          <a:spLocks noChangeArrowheads="1"/>
        </xdr:cNvSpPr>
      </xdr:nvSpPr>
      <xdr:spPr bwMode="auto">
        <a:xfrm>
          <a:off x="2714625" y="3857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１０～１４</a:t>
          </a:r>
        </a:p>
      </xdr:txBody>
    </xdr:sp>
    <xdr:clientData/>
  </xdr:twoCellAnchor>
  <xdr:twoCellAnchor editAs="oneCell">
    <xdr:from>
      <xdr:col>4</xdr:col>
      <xdr:colOff>95250</xdr:colOff>
      <xdr:row>13</xdr:row>
      <xdr:rowOff>57150</xdr:rowOff>
    </xdr:from>
    <xdr:to>
      <xdr:col>4</xdr:col>
      <xdr:colOff>542925</xdr:colOff>
      <xdr:row>13</xdr:row>
      <xdr:rowOff>219075</xdr:rowOff>
    </xdr:to>
    <xdr:sp macro="" textlink="">
      <xdr:nvSpPr>
        <xdr:cNvPr id="1304" name="Text Box 280"/>
        <xdr:cNvSpPr txBox="1">
          <a:spLocks noChangeArrowheads="1"/>
        </xdr:cNvSpPr>
      </xdr:nvSpPr>
      <xdr:spPr bwMode="auto">
        <a:xfrm>
          <a:off x="2724150" y="3648075"/>
          <a:ext cx="4476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１５～１９</a:t>
          </a:r>
        </a:p>
      </xdr:txBody>
    </xdr:sp>
    <xdr:clientData/>
  </xdr:twoCellAnchor>
  <xdr:twoCellAnchor editAs="oneCell">
    <xdr:from>
      <xdr:col>4</xdr:col>
      <xdr:colOff>104775</xdr:colOff>
      <xdr:row>12</xdr:row>
      <xdr:rowOff>142875</xdr:rowOff>
    </xdr:from>
    <xdr:to>
      <xdr:col>4</xdr:col>
      <xdr:colOff>552450</xdr:colOff>
      <xdr:row>13</xdr:row>
      <xdr:rowOff>9525</xdr:rowOff>
    </xdr:to>
    <xdr:sp macro="" textlink="">
      <xdr:nvSpPr>
        <xdr:cNvPr id="1305" name="Text Box 281"/>
        <xdr:cNvSpPr txBox="1">
          <a:spLocks noChangeArrowheads="1"/>
        </xdr:cNvSpPr>
      </xdr:nvSpPr>
      <xdr:spPr bwMode="auto">
        <a:xfrm>
          <a:off x="2733675" y="3457575"/>
          <a:ext cx="4476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２０～２４</a:t>
          </a:r>
        </a:p>
      </xdr:txBody>
    </xdr:sp>
    <xdr:clientData/>
  </xdr:twoCellAnchor>
  <xdr:twoCellAnchor editAs="oneCell">
    <xdr:from>
      <xdr:col>4</xdr:col>
      <xdr:colOff>114300</xdr:colOff>
      <xdr:row>11</xdr:row>
      <xdr:rowOff>209550</xdr:rowOff>
    </xdr:from>
    <xdr:to>
      <xdr:col>4</xdr:col>
      <xdr:colOff>561975</xdr:colOff>
      <xdr:row>12</xdr:row>
      <xdr:rowOff>76200</xdr:rowOff>
    </xdr:to>
    <xdr:sp macro="" textlink="">
      <xdr:nvSpPr>
        <xdr:cNvPr id="1306" name="Text Box 282"/>
        <xdr:cNvSpPr txBox="1">
          <a:spLocks noChangeArrowheads="1"/>
        </xdr:cNvSpPr>
      </xdr:nvSpPr>
      <xdr:spPr bwMode="auto">
        <a:xfrm>
          <a:off x="2743200" y="3248025"/>
          <a:ext cx="4476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２５～２９</a:t>
          </a:r>
        </a:p>
      </xdr:txBody>
    </xdr:sp>
    <xdr:clientData/>
  </xdr:twoCellAnchor>
  <xdr:twoCellAnchor editAs="oneCell">
    <xdr:from>
      <xdr:col>4</xdr:col>
      <xdr:colOff>104775</xdr:colOff>
      <xdr:row>11</xdr:row>
      <xdr:rowOff>0</xdr:rowOff>
    </xdr:from>
    <xdr:to>
      <xdr:col>4</xdr:col>
      <xdr:colOff>533400</xdr:colOff>
      <xdr:row>11</xdr:row>
      <xdr:rowOff>133350</xdr:rowOff>
    </xdr:to>
    <xdr:sp macro="" textlink="">
      <xdr:nvSpPr>
        <xdr:cNvPr id="1307" name="Text Box 283"/>
        <xdr:cNvSpPr txBox="1">
          <a:spLocks noChangeArrowheads="1"/>
        </xdr:cNvSpPr>
      </xdr:nvSpPr>
      <xdr:spPr bwMode="auto">
        <a:xfrm>
          <a:off x="2733675" y="3038475"/>
          <a:ext cx="4286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３０～３４</a:t>
          </a:r>
        </a:p>
      </xdr:txBody>
    </xdr:sp>
    <xdr:clientData/>
  </xdr:twoCellAnchor>
  <xdr:oneCellAnchor>
    <xdr:from>
      <xdr:col>4</xdr:col>
      <xdr:colOff>190500</xdr:colOff>
      <xdr:row>10</xdr:row>
      <xdr:rowOff>152400</xdr:rowOff>
    </xdr:from>
    <xdr:ext cx="76200" cy="219075"/>
    <xdr:sp macro="" textlink="">
      <xdr:nvSpPr>
        <xdr:cNvPr id="1308" name="Text Box 284"/>
        <xdr:cNvSpPr txBox="1">
          <a:spLocks noChangeArrowheads="1"/>
        </xdr:cNvSpPr>
      </xdr:nvSpPr>
      <xdr:spPr bwMode="auto">
        <a:xfrm>
          <a:off x="2819400" y="2914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104775</xdr:colOff>
      <xdr:row>10</xdr:row>
      <xdr:rowOff>76200</xdr:rowOff>
    </xdr:from>
    <xdr:to>
      <xdr:col>4</xdr:col>
      <xdr:colOff>561975</xdr:colOff>
      <xdr:row>10</xdr:row>
      <xdr:rowOff>209550</xdr:rowOff>
    </xdr:to>
    <xdr:sp macro="" textlink="">
      <xdr:nvSpPr>
        <xdr:cNvPr id="1309" name="Text Box 285"/>
        <xdr:cNvSpPr txBox="1">
          <a:spLocks noChangeArrowheads="1"/>
        </xdr:cNvSpPr>
      </xdr:nvSpPr>
      <xdr:spPr bwMode="auto">
        <a:xfrm>
          <a:off x="2733675" y="2838450"/>
          <a:ext cx="4572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３５～３９</a:t>
          </a:r>
        </a:p>
      </xdr:txBody>
    </xdr:sp>
    <xdr:clientData/>
  </xdr:twoCellAnchor>
  <xdr:twoCellAnchor editAs="oneCell">
    <xdr:from>
      <xdr:col>4</xdr:col>
      <xdr:colOff>104775</xdr:colOff>
      <xdr:row>9</xdr:row>
      <xdr:rowOff>142875</xdr:rowOff>
    </xdr:from>
    <xdr:to>
      <xdr:col>4</xdr:col>
      <xdr:colOff>552450</xdr:colOff>
      <xdr:row>9</xdr:row>
      <xdr:rowOff>266700</xdr:rowOff>
    </xdr:to>
    <xdr:sp macro="" textlink="">
      <xdr:nvSpPr>
        <xdr:cNvPr id="1310" name="Text Box 286"/>
        <xdr:cNvSpPr txBox="1">
          <a:spLocks noChangeArrowheads="1"/>
        </xdr:cNvSpPr>
      </xdr:nvSpPr>
      <xdr:spPr bwMode="auto">
        <a:xfrm>
          <a:off x="2733675" y="2628900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４０～４４</a:t>
          </a:r>
        </a:p>
      </xdr:txBody>
    </xdr:sp>
    <xdr:clientData/>
  </xdr:twoCellAnchor>
  <xdr:twoCellAnchor editAs="oneCell">
    <xdr:from>
      <xdr:col>4</xdr:col>
      <xdr:colOff>95250</xdr:colOff>
      <xdr:row>8</xdr:row>
      <xdr:rowOff>219075</xdr:rowOff>
    </xdr:from>
    <xdr:to>
      <xdr:col>4</xdr:col>
      <xdr:colOff>542925</xdr:colOff>
      <xdr:row>9</xdr:row>
      <xdr:rowOff>95250</xdr:rowOff>
    </xdr:to>
    <xdr:sp macro="" textlink="">
      <xdr:nvSpPr>
        <xdr:cNvPr id="1311" name="Text Box 287"/>
        <xdr:cNvSpPr txBox="1">
          <a:spLocks noChangeArrowheads="1"/>
        </xdr:cNvSpPr>
      </xdr:nvSpPr>
      <xdr:spPr bwMode="auto">
        <a:xfrm>
          <a:off x="2724150" y="2428875"/>
          <a:ext cx="4476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４５～４９</a:t>
          </a:r>
        </a:p>
      </xdr:txBody>
    </xdr:sp>
    <xdr:clientData/>
  </xdr:twoCellAnchor>
  <xdr:twoCellAnchor editAs="oneCell">
    <xdr:from>
      <xdr:col>4</xdr:col>
      <xdr:colOff>95250</xdr:colOff>
      <xdr:row>8</xdr:row>
      <xdr:rowOff>19050</xdr:rowOff>
    </xdr:from>
    <xdr:to>
      <xdr:col>4</xdr:col>
      <xdr:colOff>542925</xdr:colOff>
      <xdr:row>8</xdr:row>
      <xdr:rowOff>152400</xdr:rowOff>
    </xdr:to>
    <xdr:sp macro="" textlink="">
      <xdr:nvSpPr>
        <xdr:cNvPr id="1312" name="Text Box 288"/>
        <xdr:cNvSpPr txBox="1">
          <a:spLocks noChangeArrowheads="1"/>
        </xdr:cNvSpPr>
      </xdr:nvSpPr>
      <xdr:spPr bwMode="auto">
        <a:xfrm>
          <a:off x="2724150" y="2228850"/>
          <a:ext cx="4476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５０～５４</a:t>
          </a:r>
        </a:p>
      </xdr:txBody>
    </xdr:sp>
    <xdr:clientData/>
  </xdr:twoCellAnchor>
  <xdr:twoCellAnchor editAs="oneCell">
    <xdr:from>
      <xdr:col>4</xdr:col>
      <xdr:colOff>95250</xdr:colOff>
      <xdr:row>7</xdr:row>
      <xdr:rowOff>66675</xdr:rowOff>
    </xdr:from>
    <xdr:to>
      <xdr:col>4</xdr:col>
      <xdr:colOff>542925</xdr:colOff>
      <xdr:row>7</xdr:row>
      <xdr:rowOff>228600</xdr:rowOff>
    </xdr:to>
    <xdr:sp macro="" textlink="">
      <xdr:nvSpPr>
        <xdr:cNvPr id="1313" name="Text Box 289"/>
        <xdr:cNvSpPr txBox="1">
          <a:spLocks noChangeArrowheads="1"/>
        </xdr:cNvSpPr>
      </xdr:nvSpPr>
      <xdr:spPr bwMode="auto">
        <a:xfrm>
          <a:off x="2724150" y="2000250"/>
          <a:ext cx="4476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５５～５９</a:t>
          </a:r>
        </a:p>
      </xdr:txBody>
    </xdr:sp>
    <xdr:clientData/>
  </xdr:twoCellAnchor>
  <xdr:twoCellAnchor editAs="oneCell">
    <xdr:from>
      <xdr:col>4</xdr:col>
      <xdr:colOff>104775</xdr:colOff>
      <xdr:row>6</xdr:row>
      <xdr:rowOff>123825</xdr:rowOff>
    </xdr:from>
    <xdr:to>
      <xdr:col>4</xdr:col>
      <xdr:colOff>552450</xdr:colOff>
      <xdr:row>6</xdr:row>
      <xdr:rowOff>257175</xdr:rowOff>
    </xdr:to>
    <xdr:sp macro="" textlink="">
      <xdr:nvSpPr>
        <xdr:cNvPr id="1314" name="Text Box 290"/>
        <xdr:cNvSpPr txBox="1">
          <a:spLocks noChangeArrowheads="1"/>
        </xdr:cNvSpPr>
      </xdr:nvSpPr>
      <xdr:spPr bwMode="auto">
        <a:xfrm>
          <a:off x="2733675" y="1781175"/>
          <a:ext cx="4476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６０～６４</a:t>
          </a:r>
        </a:p>
      </xdr:txBody>
    </xdr:sp>
    <xdr:clientData/>
  </xdr:twoCellAnchor>
  <xdr:twoCellAnchor editAs="oneCell">
    <xdr:from>
      <xdr:col>4</xdr:col>
      <xdr:colOff>114300</xdr:colOff>
      <xdr:row>5</xdr:row>
      <xdr:rowOff>200025</xdr:rowOff>
    </xdr:from>
    <xdr:to>
      <xdr:col>4</xdr:col>
      <xdr:colOff>552450</xdr:colOff>
      <xdr:row>6</xdr:row>
      <xdr:rowOff>57150</xdr:rowOff>
    </xdr:to>
    <xdr:sp macro="" textlink="">
      <xdr:nvSpPr>
        <xdr:cNvPr id="1316" name="Text Box 292"/>
        <xdr:cNvSpPr txBox="1">
          <a:spLocks noChangeArrowheads="1"/>
        </xdr:cNvSpPr>
      </xdr:nvSpPr>
      <xdr:spPr bwMode="auto">
        <a:xfrm>
          <a:off x="2743200" y="1581150"/>
          <a:ext cx="4381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６５～６９</a:t>
          </a:r>
        </a:p>
      </xdr:txBody>
    </xdr:sp>
    <xdr:clientData/>
  </xdr:twoCellAnchor>
  <xdr:twoCellAnchor editAs="oneCell">
    <xdr:from>
      <xdr:col>4</xdr:col>
      <xdr:colOff>95250</xdr:colOff>
      <xdr:row>4</xdr:row>
      <xdr:rowOff>257175</xdr:rowOff>
    </xdr:from>
    <xdr:to>
      <xdr:col>4</xdr:col>
      <xdr:colOff>523875</xdr:colOff>
      <xdr:row>5</xdr:row>
      <xdr:rowOff>161925</xdr:rowOff>
    </xdr:to>
    <xdr:sp macro="" textlink="">
      <xdr:nvSpPr>
        <xdr:cNvPr id="1317" name="Text Box 293"/>
        <xdr:cNvSpPr txBox="1">
          <a:spLocks noChangeArrowheads="1"/>
        </xdr:cNvSpPr>
      </xdr:nvSpPr>
      <xdr:spPr bwMode="auto">
        <a:xfrm>
          <a:off x="2724150" y="1362075"/>
          <a:ext cx="4286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７０～７４</a:t>
          </a:r>
        </a:p>
      </xdr:txBody>
    </xdr:sp>
    <xdr:clientData/>
  </xdr:twoCellAnchor>
  <xdr:twoCellAnchor editAs="oneCell">
    <xdr:from>
      <xdr:col>4</xdr:col>
      <xdr:colOff>95250</xdr:colOff>
      <xdr:row>4</xdr:row>
      <xdr:rowOff>28575</xdr:rowOff>
    </xdr:from>
    <xdr:to>
      <xdr:col>4</xdr:col>
      <xdr:colOff>552450</xdr:colOff>
      <xdr:row>4</xdr:row>
      <xdr:rowOff>190500</xdr:rowOff>
    </xdr:to>
    <xdr:sp macro="" textlink="">
      <xdr:nvSpPr>
        <xdr:cNvPr id="1318" name="Text Box 294"/>
        <xdr:cNvSpPr txBox="1">
          <a:spLocks noChangeArrowheads="1"/>
        </xdr:cNvSpPr>
      </xdr:nvSpPr>
      <xdr:spPr bwMode="auto">
        <a:xfrm>
          <a:off x="2724150" y="1133475"/>
          <a:ext cx="457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７５～７９</a:t>
          </a:r>
        </a:p>
      </xdr:txBody>
    </xdr:sp>
    <xdr:clientData/>
  </xdr:twoCellAnchor>
  <xdr:twoCellAnchor editAs="oneCell">
    <xdr:from>
      <xdr:col>4</xdr:col>
      <xdr:colOff>85725</xdr:colOff>
      <xdr:row>3</xdr:row>
      <xdr:rowOff>95250</xdr:rowOff>
    </xdr:from>
    <xdr:to>
      <xdr:col>4</xdr:col>
      <xdr:colOff>514350</xdr:colOff>
      <xdr:row>3</xdr:row>
      <xdr:rowOff>219075</xdr:rowOff>
    </xdr:to>
    <xdr:sp macro="" textlink="">
      <xdr:nvSpPr>
        <xdr:cNvPr id="1319" name="Text Box 295"/>
        <xdr:cNvSpPr txBox="1">
          <a:spLocks noChangeArrowheads="1"/>
        </xdr:cNvSpPr>
      </xdr:nvSpPr>
      <xdr:spPr bwMode="auto">
        <a:xfrm>
          <a:off x="2714625" y="923925"/>
          <a:ext cx="4286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８０～８４</a:t>
          </a:r>
        </a:p>
      </xdr:txBody>
    </xdr:sp>
    <xdr:clientData/>
  </xdr:twoCellAnchor>
  <xdr:twoCellAnchor editAs="oneCell">
    <xdr:from>
      <xdr:col>4</xdr:col>
      <xdr:colOff>114300</xdr:colOff>
      <xdr:row>2</xdr:row>
      <xdr:rowOff>142875</xdr:rowOff>
    </xdr:from>
    <xdr:to>
      <xdr:col>4</xdr:col>
      <xdr:colOff>542925</xdr:colOff>
      <xdr:row>3</xdr:row>
      <xdr:rowOff>0</xdr:rowOff>
    </xdr:to>
    <xdr:sp macro="" textlink="">
      <xdr:nvSpPr>
        <xdr:cNvPr id="1320" name="Text Box 296"/>
        <xdr:cNvSpPr txBox="1">
          <a:spLocks noChangeArrowheads="1"/>
        </xdr:cNvSpPr>
      </xdr:nvSpPr>
      <xdr:spPr bwMode="auto">
        <a:xfrm>
          <a:off x="2743200" y="695325"/>
          <a:ext cx="4286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８５～８９</a:t>
          </a:r>
        </a:p>
      </xdr:txBody>
    </xdr:sp>
    <xdr:clientData/>
  </xdr:twoCellAnchor>
  <xdr:twoCellAnchor editAs="oneCell">
    <xdr:from>
      <xdr:col>4</xdr:col>
      <xdr:colOff>152400</xdr:colOff>
      <xdr:row>1</xdr:row>
      <xdr:rowOff>123825</xdr:rowOff>
    </xdr:from>
    <xdr:to>
      <xdr:col>4</xdr:col>
      <xdr:colOff>523875</xdr:colOff>
      <xdr:row>2</xdr:row>
      <xdr:rowOff>190500</xdr:rowOff>
    </xdr:to>
    <xdr:sp macro="" textlink="">
      <xdr:nvSpPr>
        <xdr:cNvPr id="1321" name="Text Box 297"/>
        <xdr:cNvSpPr txBox="1">
          <a:spLocks noChangeArrowheads="1"/>
        </xdr:cNvSpPr>
      </xdr:nvSpPr>
      <xdr:spPr bwMode="auto">
        <a:xfrm>
          <a:off x="2781300" y="400050"/>
          <a:ext cx="3714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９０歳</a:t>
          </a: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以上</a:t>
          </a:r>
        </a:p>
      </xdr:txBody>
    </xdr:sp>
    <xdr:clientData/>
  </xdr:twoCellAnchor>
  <xdr:oneCellAnchor>
    <xdr:from>
      <xdr:col>7</xdr:col>
      <xdr:colOff>438150</xdr:colOff>
      <xdr:row>5</xdr:row>
      <xdr:rowOff>114300</xdr:rowOff>
    </xdr:from>
    <xdr:ext cx="247650" cy="209550"/>
    <xdr:sp macro="" textlink="">
      <xdr:nvSpPr>
        <xdr:cNvPr id="1323" name="Text Box 299"/>
        <xdr:cNvSpPr txBox="1">
          <a:spLocks noChangeArrowheads="1"/>
        </xdr:cNvSpPr>
      </xdr:nvSpPr>
      <xdr:spPr bwMode="auto">
        <a:xfrm>
          <a:off x="5038725" y="1495425"/>
          <a:ext cx="2476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wordArtVertRtl" wrap="none" lIns="18288" tIns="0" rIns="0" bIns="0" anchor="b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女</a:t>
          </a:r>
        </a:p>
      </xdr:txBody>
    </xdr:sp>
    <xdr:clientData/>
  </xdr:oneCellAnchor>
  <xdr:twoCellAnchor>
    <xdr:from>
      <xdr:col>0</xdr:col>
      <xdr:colOff>123825</xdr:colOff>
      <xdr:row>15</xdr:row>
      <xdr:rowOff>28575</xdr:rowOff>
    </xdr:from>
    <xdr:to>
      <xdr:col>0</xdr:col>
      <xdr:colOff>438150</xdr:colOff>
      <xdr:row>15</xdr:row>
      <xdr:rowOff>209550</xdr:rowOff>
    </xdr:to>
    <xdr:sp macro="" textlink="">
      <xdr:nvSpPr>
        <xdr:cNvPr id="1137" name="Text Box 113"/>
        <xdr:cNvSpPr txBox="1">
          <a:spLocks noChangeArrowheads="1"/>
        </xdr:cNvSpPr>
      </xdr:nvSpPr>
      <xdr:spPr bwMode="auto">
        <a:xfrm>
          <a:off x="123825" y="4171950"/>
          <a:ext cx="3143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人）</a:t>
          </a:r>
        </a:p>
      </xdr:txBody>
    </xdr:sp>
    <xdr:clientData/>
  </xdr:twoCellAnchor>
  <xdr:twoCellAnchor>
    <xdr:from>
      <xdr:col>0</xdr:col>
      <xdr:colOff>523874</xdr:colOff>
      <xdr:row>5</xdr:row>
      <xdr:rowOff>114300</xdr:rowOff>
    </xdr:from>
    <xdr:to>
      <xdr:col>1</xdr:col>
      <xdr:colOff>104774</xdr:colOff>
      <xdr:row>6</xdr:row>
      <xdr:rowOff>57150</xdr:rowOff>
    </xdr:to>
    <xdr:sp macro="" textlink="">
      <xdr:nvSpPr>
        <xdr:cNvPr id="1336" name="Text Box 312"/>
        <xdr:cNvSpPr txBox="1">
          <a:spLocks noChangeArrowheads="1"/>
        </xdr:cNvSpPr>
      </xdr:nvSpPr>
      <xdr:spPr bwMode="auto">
        <a:xfrm>
          <a:off x="523874" y="1495425"/>
          <a:ext cx="26670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男</a:t>
          </a:r>
        </a:p>
      </xdr:txBody>
    </xdr:sp>
    <xdr:clientData/>
  </xdr:twoCellAnchor>
  <xdr:oneCellAnchor>
    <xdr:from>
      <xdr:col>8</xdr:col>
      <xdr:colOff>276225</xdr:colOff>
      <xdr:row>15</xdr:row>
      <xdr:rowOff>28575</xdr:rowOff>
    </xdr:from>
    <xdr:ext cx="223651" cy="151836"/>
    <xdr:sp macro="" textlink="">
      <xdr:nvSpPr>
        <xdr:cNvPr id="1284" name="Text Box 260"/>
        <xdr:cNvSpPr txBox="1">
          <a:spLocks noChangeArrowheads="1"/>
        </xdr:cNvSpPr>
      </xdr:nvSpPr>
      <xdr:spPr bwMode="auto">
        <a:xfrm>
          <a:off x="5562600" y="4171950"/>
          <a:ext cx="223651" cy="151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（人）</a:t>
          </a:r>
        </a:p>
      </xdr:txBody>
    </xdr:sp>
    <xdr:clientData/>
  </xdr:oneCellAnchor>
  <xdr:twoCellAnchor>
    <xdr:from>
      <xdr:col>6</xdr:col>
      <xdr:colOff>428625</xdr:colOff>
      <xdr:row>34</xdr:row>
      <xdr:rowOff>0</xdr:rowOff>
    </xdr:from>
    <xdr:to>
      <xdr:col>7</xdr:col>
      <xdr:colOff>133350</xdr:colOff>
      <xdr:row>36</xdr:row>
      <xdr:rowOff>28575</xdr:rowOff>
    </xdr:to>
    <xdr:sp macro="" textlink="">
      <xdr:nvSpPr>
        <xdr:cNvPr id="62" name="Text Box 129"/>
        <xdr:cNvSpPr txBox="1">
          <a:spLocks noChangeArrowheads="1"/>
        </xdr:cNvSpPr>
      </xdr:nvSpPr>
      <xdr:spPr bwMode="auto">
        <a:xfrm>
          <a:off x="4343400" y="9439275"/>
          <a:ext cx="3905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533399</xdr:colOff>
      <xdr:row>3</xdr:row>
      <xdr:rowOff>304799</xdr:rowOff>
    </xdr:to>
    <xdr:sp macro="" textlink="">
      <xdr:nvSpPr>
        <xdr:cNvPr id="2" name="Line 9"/>
        <xdr:cNvSpPr>
          <a:spLocks noChangeShapeType="1"/>
        </xdr:cNvSpPr>
      </xdr:nvSpPr>
      <xdr:spPr bwMode="auto">
        <a:xfrm flipH="1" flipV="1">
          <a:off x="0" y="371475"/>
          <a:ext cx="1219199" cy="352424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476246</xdr:colOff>
      <xdr:row>2</xdr:row>
      <xdr:rowOff>9525</xdr:rowOff>
    </xdr:from>
    <xdr:to>
      <xdr:col>27</xdr:col>
      <xdr:colOff>200024</xdr:colOff>
      <xdr:row>4</xdr:row>
      <xdr:rowOff>0</xdr:rowOff>
    </xdr:to>
    <xdr:sp macro="" textlink="">
      <xdr:nvSpPr>
        <xdr:cNvPr id="3" name="Line 9"/>
        <xdr:cNvSpPr>
          <a:spLocks noChangeShapeType="1"/>
        </xdr:cNvSpPr>
      </xdr:nvSpPr>
      <xdr:spPr bwMode="auto">
        <a:xfrm flipH="1">
          <a:off x="17621246" y="371475"/>
          <a:ext cx="1095378" cy="3524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 flipV="1">
          <a:off x="0" y="552450"/>
          <a:ext cx="1371600" cy="3524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104775</xdr:colOff>
      <xdr:row>4</xdr:row>
      <xdr:rowOff>295275</xdr:rowOff>
    </xdr:from>
    <xdr:to>
      <xdr:col>7</xdr:col>
      <xdr:colOff>523875</xdr:colOff>
      <xdr:row>4</xdr:row>
      <xdr:rowOff>552450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905375" y="904875"/>
          <a:ext cx="4191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１）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34</xdr:row>
      <xdr:rowOff>0</xdr:rowOff>
    </xdr:from>
    <xdr:to>
      <xdr:col>15</xdr:col>
      <xdr:colOff>114300</xdr:colOff>
      <xdr:row>34</xdr:row>
      <xdr:rowOff>257175</xdr:rowOff>
    </xdr:to>
    <xdr:cxnSp macro="">
      <xdr:nvCxnSpPr>
        <xdr:cNvPr id="2" name="直線コネクタ 1"/>
        <xdr:cNvCxnSpPr/>
      </xdr:nvCxnSpPr>
      <xdr:spPr bwMode="auto">
        <a:xfrm>
          <a:off x="8229600" y="6153150"/>
          <a:ext cx="2171700" cy="1809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12</xdr:col>
      <xdr:colOff>0</xdr:colOff>
      <xdr:row>33</xdr:row>
      <xdr:rowOff>0</xdr:rowOff>
    </xdr:from>
    <xdr:to>
      <xdr:col>15</xdr:col>
      <xdr:colOff>114300</xdr:colOff>
      <xdr:row>33</xdr:row>
      <xdr:rowOff>257175</xdr:rowOff>
    </xdr:to>
    <xdr:cxnSp macro="">
      <xdr:nvCxnSpPr>
        <xdr:cNvPr id="3" name="直線コネクタ 2"/>
        <xdr:cNvCxnSpPr/>
      </xdr:nvCxnSpPr>
      <xdr:spPr bwMode="auto">
        <a:xfrm>
          <a:off x="5067300" y="9505950"/>
          <a:ext cx="1285875" cy="2571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abSelected="1" zoomScaleNormal="100" zoomScaleSheetLayoutView="85" workbookViewId="0">
      <selection activeCell="O54" sqref="O54"/>
    </sheetView>
  </sheetViews>
  <sheetFormatPr defaultRowHeight="14.25"/>
  <cols>
    <col min="1" max="4" width="9" style="104"/>
    <col min="5" max="5" width="5.5" style="104" customWidth="1"/>
    <col min="6" max="8" width="9" style="104"/>
    <col min="9" max="9" width="10.75" style="104" customWidth="1"/>
    <col min="10" max="10" width="5.625" style="104" customWidth="1"/>
    <col min="11" max="11" width="9" style="104"/>
    <col min="12" max="12" width="10.25" style="104" customWidth="1"/>
    <col min="13" max="14" width="11.375" style="104" bestFit="1" customWidth="1"/>
    <col min="15" max="15" width="7.875" style="104" customWidth="1"/>
    <col min="16" max="16" width="7.375" style="104" customWidth="1"/>
    <col min="17" max="17" width="12.5" style="104" customWidth="1"/>
    <col min="18" max="18" width="11.25" style="104" customWidth="1"/>
    <col min="19" max="16384" width="9" style="104"/>
  </cols>
  <sheetData>
    <row r="1" spans="1:21">
      <c r="A1" s="104" t="s">
        <v>161</v>
      </c>
      <c r="M1" s="104" t="s">
        <v>160</v>
      </c>
      <c r="N1" s="104" t="s">
        <v>159</v>
      </c>
      <c r="O1" s="121" t="s">
        <v>36</v>
      </c>
      <c r="P1" s="121" t="s">
        <v>35</v>
      </c>
      <c r="Q1" s="120" t="s">
        <v>158</v>
      </c>
      <c r="R1" s="120" t="s">
        <v>157</v>
      </c>
    </row>
    <row r="2" spans="1:21">
      <c r="L2" s="112">
        <v>63</v>
      </c>
      <c r="M2" s="116">
        <f t="shared" ref="M2:M32" si="0">SUM(O2:P2)</f>
        <v>26502</v>
      </c>
      <c r="N2" s="68">
        <v>7299</v>
      </c>
      <c r="O2" s="68">
        <v>13312</v>
      </c>
      <c r="P2" s="68">
        <v>13190</v>
      </c>
      <c r="Q2" s="116">
        <v>962</v>
      </c>
      <c r="R2" s="113">
        <v>3.8</v>
      </c>
    </row>
    <row r="3" spans="1:21">
      <c r="L3" s="112" t="s">
        <v>156</v>
      </c>
      <c r="M3" s="116">
        <f t="shared" si="0"/>
        <v>27156</v>
      </c>
      <c r="N3" s="68">
        <v>7546</v>
      </c>
      <c r="O3" s="68">
        <v>13614</v>
      </c>
      <c r="P3" s="68">
        <v>13542</v>
      </c>
      <c r="Q3" s="116">
        <v>797</v>
      </c>
      <c r="R3" s="113">
        <f t="shared" ref="R3:R32" si="1">(M3/M2*100)-100</f>
        <v>2.4677382839031026</v>
      </c>
    </row>
    <row r="4" spans="1:21">
      <c r="L4" s="74">
        <v>2</v>
      </c>
      <c r="M4" s="116">
        <f t="shared" si="0"/>
        <v>27813</v>
      </c>
      <c r="N4" s="68">
        <v>7786</v>
      </c>
      <c r="O4" s="68">
        <v>13920</v>
      </c>
      <c r="P4" s="68">
        <v>13893</v>
      </c>
      <c r="Q4" s="116">
        <v>734</v>
      </c>
      <c r="R4" s="113">
        <f t="shared" si="1"/>
        <v>2.4193548387096797</v>
      </c>
    </row>
    <row r="5" spans="1:21">
      <c r="L5" s="74">
        <v>3</v>
      </c>
      <c r="M5" s="116">
        <f t="shared" si="0"/>
        <v>28268</v>
      </c>
      <c r="N5" s="68">
        <v>7885</v>
      </c>
      <c r="O5" s="68">
        <v>14121</v>
      </c>
      <c r="P5" s="68">
        <v>14147</v>
      </c>
      <c r="Q5" s="116">
        <v>962</v>
      </c>
      <c r="R5" s="113">
        <f t="shared" si="1"/>
        <v>1.6359256462805263</v>
      </c>
      <c r="T5" s="119"/>
      <c r="U5" s="118"/>
    </row>
    <row r="6" spans="1:21">
      <c r="L6" s="112">
        <v>4</v>
      </c>
      <c r="M6" s="116">
        <f t="shared" si="0"/>
        <v>28631</v>
      </c>
      <c r="N6" s="68">
        <v>8025</v>
      </c>
      <c r="O6" s="68">
        <v>14285</v>
      </c>
      <c r="P6" s="68">
        <v>14346</v>
      </c>
      <c r="Q6" s="116">
        <v>654</v>
      </c>
      <c r="R6" s="113">
        <f t="shared" si="1"/>
        <v>1.284137540682039</v>
      </c>
    </row>
    <row r="7" spans="1:21">
      <c r="L7" s="74">
        <v>5</v>
      </c>
      <c r="M7" s="116">
        <f t="shared" si="0"/>
        <v>28792</v>
      </c>
      <c r="N7" s="68">
        <v>8111</v>
      </c>
      <c r="O7" s="68">
        <v>14355</v>
      </c>
      <c r="P7" s="68">
        <v>14437</v>
      </c>
      <c r="Q7" s="116">
        <v>657</v>
      </c>
      <c r="R7" s="113">
        <f t="shared" si="1"/>
        <v>0.5623275470643847</v>
      </c>
    </row>
    <row r="8" spans="1:21">
      <c r="L8" s="112">
        <v>6</v>
      </c>
      <c r="M8" s="116">
        <f t="shared" si="0"/>
        <v>28985</v>
      </c>
      <c r="N8" s="68">
        <v>8235</v>
      </c>
      <c r="O8" s="68">
        <v>14457</v>
      </c>
      <c r="P8" s="68">
        <v>14528</v>
      </c>
      <c r="Q8" s="116">
        <v>455</v>
      </c>
      <c r="R8" s="113">
        <f t="shared" si="1"/>
        <v>0.67032509030286747</v>
      </c>
    </row>
    <row r="9" spans="1:21">
      <c r="L9" s="74">
        <v>7</v>
      </c>
      <c r="M9" s="116">
        <f t="shared" si="0"/>
        <v>29441</v>
      </c>
      <c r="N9" s="68">
        <v>8480</v>
      </c>
      <c r="O9" s="68">
        <v>14668</v>
      </c>
      <c r="P9" s="68">
        <v>14773</v>
      </c>
      <c r="Q9" s="116">
        <v>363</v>
      </c>
      <c r="R9" s="113">
        <f t="shared" si="1"/>
        <v>1.5732275314817912</v>
      </c>
    </row>
    <row r="10" spans="1:21">
      <c r="L10" s="112">
        <v>8</v>
      </c>
      <c r="M10" s="116">
        <f t="shared" si="0"/>
        <v>29708</v>
      </c>
      <c r="N10" s="68">
        <v>8681</v>
      </c>
      <c r="O10" s="68">
        <v>14843</v>
      </c>
      <c r="P10" s="68">
        <v>14865</v>
      </c>
      <c r="Q10" s="116">
        <v>161</v>
      </c>
      <c r="R10" s="113">
        <f t="shared" si="1"/>
        <v>0.90689854284839555</v>
      </c>
    </row>
    <row r="11" spans="1:21">
      <c r="L11" s="74">
        <v>9</v>
      </c>
      <c r="M11" s="116">
        <f t="shared" si="0"/>
        <v>30037</v>
      </c>
      <c r="N11" s="68">
        <v>8858</v>
      </c>
      <c r="O11" s="68">
        <v>15023</v>
      </c>
      <c r="P11" s="68">
        <v>15014</v>
      </c>
      <c r="Q11" s="116">
        <v>193</v>
      </c>
      <c r="R11" s="113">
        <f t="shared" si="1"/>
        <v>1.1074458058435397</v>
      </c>
    </row>
    <row r="12" spans="1:21">
      <c r="L12" s="112">
        <v>10</v>
      </c>
      <c r="M12" s="116">
        <f t="shared" si="0"/>
        <v>30302</v>
      </c>
      <c r="N12" s="68">
        <v>9091</v>
      </c>
      <c r="O12" s="68">
        <v>15108</v>
      </c>
      <c r="P12" s="68">
        <v>15194</v>
      </c>
      <c r="Q12" s="116">
        <v>456</v>
      </c>
      <c r="R12" s="113">
        <f t="shared" si="1"/>
        <v>0.88224523088192086</v>
      </c>
    </row>
    <row r="13" spans="1:21">
      <c r="L13" s="74">
        <v>11</v>
      </c>
      <c r="M13" s="116">
        <f t="shared" si="0"/>
        <v>30733</v>
      </c>
      <c r="N13" s="68">
        <v>9329</v>
      </c>
      <c r="O13" s="68">
        <v>15293</v>
      </c>
      <c r="P13" s="68">
        <v>15440</v>
      </c>
      <c r="Q13" s="116">
        <v>267</v>
      </c>
      <c r="R13" s="113">
        <f t="shared" si="1"/>
        <v>1.4223483598442215</v>
      </c>
    </row>
    <row r="14" spans="1:21">
      <c r="L14" s="112">
        <v>12</v>
      </c>
      <c r="M14" s="116">
        <f t="shared" si="0"/>
        <v>31229</v>
      </c>
      <c r="N14" s="69">
        <v>9628</v>
      </c>
      <c r="O14" s="69">
        <v>15492</v>
      </c>
      <c r="P14" s="69">
        <v>15737</v>
      </c>
      <c r="Q14" s="116">
        <v>329</v>
      </c>
      <c r="R14" s="113">
        <f t="shared" si="1"/>
        <v>1.6139003676829446</v>
      </c>
    </row>
    <row r="15" spans="1:21">
      <c r="L15" s="74">
        <v>13</v>
      </c>
      <c r="M15" s="116">
        <f t="shared" si="0"/>
        <v>31838</v>
      </c>
      <c r="N15" s="69">
        <v>9946</v>
      </c>
      <c r="O15" s="69">
        <v>15794</v>
      </c>
      <c r="P15" s="69">
        <v>16044</v>
      </c>
      <c r="Q15" s="116">
        <v>265</v>
      </c>
      <c r="R15" s="113">
        <f t="shared" si="1"/>
        <v>1.9501104742386985</v>
      </c>
    </row>
    <row r="16" spans="1:21">
      <c r="L16" s="112">
        <v>14</v>
      </c>
      <c r="M16" s="116">
        <f t="shared" si="0"/>
        <v>32397</v>
      </c>
      <c r="N16" s="69">
        <v>10303</v>
      </c>
      <c r="O16" s="69">
        <v>16118</v>
      </c>
      <c r="P16" s="69">
        <v>16279</v>
      </c>
      <c r="Q16" s="116">
        <v>431</v>
      </c>
      <c r="R16" s="113">
        <f t="shared" si="1"/>
        <v>1.7557635529869913</v>
      </c>
    </row>
    <row r="17" spans="1:18">
      <c r="L17" s="74">
        <v>15</v>
      </c>
      <c r="M17" s="116">
        <f t="shared" si="0"/>
        <v>32666</v>
      </c>
      <c r="N17" s="68">
        <v>10522</v>
      </c>
      <c r="O17" s="68">
        <v>16286</v>
      </c>
      <c r="P17" s="68">
        <v>16380</v>
      </c>
      <c r="Q17" s="116">
        <v>496</v>
      </c>
      <c r="R17" s="113">
        <f t="shared" si="1"/>
        <v>0.83032379541315038</v>
      </c>
    </row>
    <row r="18" spans="1:18">
      <c r="L18" s="112">
        <v>16</v>
      </c>
      <c r="M18" s="116">
        <f t="shared" si="0"/>
        <v>32989</v>
      </c>
      <c r="N18" s="68">
        <v>10679</v>
      </c>
      <c r="O18" s="68">
        <v>16438</v>
      </c>
      <c r="P18" s="68">
        <v>16551</v>
      </c>
      <c r="Q18" s="116">
        <v>609</v>
      </c>
      <c r="R18" s="113">
        <f t="shared" si="1"/>
        <v>0.98879568970795617</v>
      </c>
    </row>
    <row r="19" spans="1:18">
      <c r="L19" s="74">
        <v>17</v>
      </c>
      <c r="M19" s="116">
        <f t="shared" si="0"/>
        <v>33095</v>
      </c>
      <c r="N19" s="70">
        <v>10861</v>
      </c>
      <c r="O19" s="70">
        <v>16447</v>
      </c>
      <c r="P19" s="70">
        <v>16648</v>
      </c>
      <c r="Q19" s="116">
        <v>559</v>
      </c>
      <c r="R19" s="113">
        <f t="shared" si="1"/>
        <v>0.32131922762133058</v>
      </c>
    </row>
    <row r="20" spans="1:18">
      <c r="L20" s="112">
        <v>18</v>
      </c>
      <c r="M20" s="116">
        <f t="shared" si="0"/>
        <v>33662</v>
      </c>
      <c r="N20" s="68">
        <v>11249</v>
      </c>
      <c r="O20" s="68">
        <v>16724</v>
      </c>
      <c r="P20" s="68">
        <v>16938</v>
      </c>
      <c r="Q20" s="116">
        <v>269</v>
      </c>
      <c r="R20" s="113">
        <f t="shared" si="1"/>
        <v>1.7132497356095939</v>
      </c>
    </row>
    <row r="21" spans="1:18">
      <c r="L21" s="74">
        <v>19</v>
      </c>
      <c r="M21" s="116">
        <f t="shared" si="0"/>
        <v>34083</v>
      </c>
      <c r="N21" s="71">
        <v>11514</v>
      </c>
      <c r="O21" s="71">
        <v>16927</v>
      </c>
      <c r="P21" s="71">
        <v>17156</v>
      </c>
      <c r="Q21" s="116">
        <v>323</v>
      </c>
      <c r="R21" s="113">
        <f t="shared" si="1"/>
        <v>1.2506684094824863</v>
      </c>
    </row>
    <row r="22" spans="1:18">
      <c r="L22" s="112">
        <v>20</v>
      </c>
      <c r="M22" s="116">
        <f t="shared" si="0"/>
        <v>34417</v>
      </c>
      <c r="N22" s="70">
        <v>11825</v>
      </c>
      <c r="O22" s="70">
        <v>17089</v>
      </c>
      <c r="P22" s="70">
        <v>17328</v>
      </c>
      <c r="Q22" s="116">
        <v>106</v>
      </c>
      <c r="R22" s="113">
        <f t="shared" si="1"/>
        <v>0.97996068421207383</v>
      </c>
    </row>
    <row r="23" spans="1:18">
      <c r="L23" s="74">
        <v>21</v>
      </c>
      <c r="M23" s="116">
        <f t="shared" si="0"/>
        <v>34852</v>
      </c>
      <c r="N23" s="68">
        <v>12129</v>
      </c>
      <c r="O23" s="68">
        <v>17295</v>
      </c>
      <c r="P23" s="68">
        <v>17557</v>
      </c>
      <c r="Q23" s="116">
        <v>567</v>
      </c>
      <c r="R23" s="113">
        <f t="shared" si="1"/>
        <v>1.263910276898045</v>
      </c>
    </row>
    <row r="24" spans="1:18">
      <c r="L24" s="112">
        <v>22</v>
      </c>
      <c r="M24" s="116">
        <f t="shared" si="0"/>
        <v>35132</v>
      </c>
      <c r="N24" s="71">
        <v>12381</v>
      </c>
      <c r="O24" s="71">
        <v>17396</v>
      </c>
      <c r="P24" s="71">
        <v>17736</v>
      </c>
      <c r="Q24" s="116">
        <v>421</v>
      </c>
      <c r="R24" s="113">
        <f t="shared" si="1"/>
        <v>0.80339722254103663</v>
      </c>
    </row>
    <row r="25" spans="1:18">
      <c r="L25" s="74">
        <v>23</v>
      </c>
      <c r="M25" s="116">
        <f t="shared" si="0"/>
        <v>35652</v>
      </c>
      <c r="N25" s="70">
        <v>12689</v>
      </c>
      <c r="O25" s="70">
        <v>17655</v>
      </c>
      <c r="P25" s="70">
        <v>17997</v>
      </c>
      <c r="Q25" s="116">
        <v>311</v>
      </c>
      <c r="R25" s="113">
        <f t="shared" si="1"/>
        <v>1.4801320733234746</v>
      </c>
    </row>
    <row r="26" spans="1:18">
      <c r="L26" s="112">
        <v>24</v>
      </c>
      <c r="M26" s="116">
        <f t="shared" si="0"/>
        <v>36044</v>
      </c>
      <c r="N26" s="68">
        <v>12917</v>
      </c>
      <c r="O26" s="68">
        <v>17849</v>
      </c>
      <c r="P26" s="68">
        <v>18195</v>
      </c>
      <c r="Q26" s="116">
        <v>435</v>
      </c>
      <c r="R26" s="113">
        <f t="shared" si="1"/>
        <v>1.0995175586222388</v>
      </c>
    </row>
    <row r="27" spans="1:18">
      <c r="L27" s="74">
        <v>25</v>
      </c>
      <c r="M27" s="117">
        <f t="shared" si="0"/>
        <v>36581</v>
      </c>
      <c r="N27" s="85">
        <v>13266</v>
      </c>
      <c r="O27" s="85">
        <v>18069</v>
      </c>
      <c r="P27" s="85">
        <v>18512</v>
      </c>
      <c r="Q27" s="116">
        <v>280</v>
      </c>
      <c r="R27" s="113">
        <f t="shared" si="1"/>
        <v>1.4898457440905446</v>
      </c>
    </row>
    <row r="28" spans="1:18">
      <c r="L28" s="112">
        <v>26</v>
      </c>
      <c r="M28" s="117">
        <f t="shared" si="0"/>
        <v>37108</v>
      </c>
      <c r="N28" s="85">
        <v>13595</v>
      </c>
      <c r="O28" s="85">
        <v>18362</v>
      </c>
      <c r="P28" s="85">
        <v>18746</v>
      </c>
      <c r="Q28" s="116">
        <v>520</v>
      </c>
      <c r="R28" s="113">
        <f t="shared" si="1"/>
        <v>1.4406385828708892</v>
      </c>
    </row>
    <row r="29" spans="1:18">
      <c r="A29" s="104" t="s">
        <v>155</v>
      </c>
      <c r="L29" s="74">
        <v>27</v>
      </c>
      <c r="M29" s="117">
        <f t="shared" si="0"/>
        <v>37337</v>
      </c>
      <c r="N29" s="336">
        <v>13770</v>
      </c>
      <c r="O29" s="336">
        <v>18432</v>
      </c>
      <c r="P29" s="336">
        <v>18905</v>
      </c>
      <c r="Q29" s="116">
        <v>392</v>
      </c>
      <c r="R29" s="113">
        <f t="shared" si="1"/>
        <v>0.61711760267326099</v>
      </c>
    </row>
    <row r="30" spans="1:18">
      <c r="L30" s="112">
        <v>28</v>
      </c>
      <c r="M30" s="115">
        <f t="shared" si="0"/>
        <v>37991</v>
      </c>
      <c r="N30" s="339">
        <v>14154</v>
      </c>
      <c r="O30" s="339">
        <v>18732</v>
      </c>
      <c r="P30" s="339">
        <v>19259</v>
      </c>
      <c r="Q30" s="114">
        <f>SUM(M30-M29)</f>
        <v>654</v>
      </c>
      <c r="R30" s="113">
        <f t="shared" si="1"/>
        <v>1.7516136807992098</v>
      </c>
    </row>
    <row r="31" spans="1:18">
      <c r="L31" s="74">
        <v>29</v>
      </c>
      <c r="M31" s="115">
        <f t="shared" si="0"/>
        <v>38571</v>
      </c>
      <c r="N31" s="339">
        <v>14638</v>
      </c>
      <c r="O31" s="339">
        <v>19007</v>
      </c>
      <c r="P31" s="339">
        <v>19564</v>
      </c>
      <c r="Q31" s="114">
        <f>SUM(M31-M30)</f>
        <v>580</v>
      </c>
      <c r="R31" s="113">
        <f t="shared" si="1"/>
        <v>1.5266773709562926</v>
      </c>
    </row>
    <row r="32" spans="1:18">
      <c r="L32" s="112">
        <v>30</v>
      </c>
      <c r="M32" s="115">
        <f t="shared" si="0"/>
        <v>39318</v>
      </c>
      <c r="N32" s="340">
        <v>15184</v>
      </c>
      <c r="O32" s="340">
        <v>19346</v>
      </c>
      <c r="P32" s="340">
        <v>19972</v>
      </c>
      <c r="Q32" s="114">
        <f>SUM(M32-M31)</f>
        <v>747</v>
      </c>
      <c r="R32" s="113">
        <f t="shared" si="1"/>
        <v>1.9366881854242735</v>
      </c>
    </row>
    <row r="33" spans="12:19">
      <c r="M33" s="104" t="s">
        <v>154</v>
      </c>
    </row>
    <row r="36" spans="12:19">
      <c r="L36" s="74"/>
      <c r="M36" s="112" t="s">
        <v>606</v>
      </c>
      <c r="N36" s="5" t="s">
        <v>607</v>
      </c>
      <c r="O36" s="110"/>
      <c r="P36" s="6"/>
      <c r="Q36" s="110"/>
      <c r="R36" s="6"/>
      <c r="S36" s="6"/>
    </row>
    <row r="37" spans="12:19">
      <c r="L37" s="111" t="s">
        <v>153</v>
      </c>
      <c r="M37" s="106">
        <v>2486</v>
      </c>
      <c r="N37" s="106">
        <v>2342</v>
      </c>
      <c r="O37" s="110"/>
      <c r="P37" s="108"/>
      <c r="Q37" s="109"/>
      <c r="R37" s="108"/>
      <c r="S37" s="108"/>
    </row>
    <row r="38" spans="12:19">
      <c r="L38" s="111" t="s">
        <v>152</v>
      </c>
      <c r="M38" s="106">
        <v>1018</v>
      </c>
      <c r="N38" s="106">
        <v>1007</v>
      </c>
      <c r="O38" s="110"/>
      <c r="P38" s="108"/>
      <c r="Q38" s="109"/>
      <c r="R38" s="108"/>
      <c r="S38" s="108"/>
    </row>
    <row r="39" spans="12:19">
      <c r="L39" s="111" t="s">
        <v>151</v>
      </c>
      <c r="M39" s="106">
        <v>1010</v>
      </c>
      <c r="N39" s="106">
        <v>948</v>
      </c>
      <c r="O39" s="110"/>
      <c r="P39" s="108"/>
      <c r="Q39" s="109"/>
      <c r="R39" s="108"/>
      <c r="S39" s="108"/>
    </row>
    <row r="40" spans="12:19">
      <c r="L40" s="111" t="s">
        <v>150</v>
      </c>
      <c r="M40" s="106">
        <v>2535</v>
      </c>
      <c r="N40" s="106">
        <v>1958</v>
      </c>
      <c r="O40" s="110"/>
      <c r="P40" s="108"/>
      <c r="Q40" s="109"/>
      <c r="R40" s="108"/>
      <c r="S40" s="108"/>
    </row>
    <row r="41" spans="12:19">
      <c r="L41" s="111" t="s">
        <v>149</v>
      </c>
      <c r="M41" s="106">
        <v>7537</v>
      </c>
      <c r="N41" s="106">
        <v>6710</v>
      </c>
      <c r="O41" s="110"/>
      <c r="P41" s="108"/>
      <c r="Q41" s="109"/>
      <c r="R41" s="108"/>
      <c r="S41" s="108"/>
    </row>
    <row r="42" spans="12:19">
      <c r="L42" s="111" t="s">
        <v>148</v>
      </c>
      <c r="M42" s="106">
        <v>5883</v>
      </c>
      <c r="N42" s="106">
        <v>4962</v>
      </c>
      <c r="O42" s="110"/>
      <c r="P42" s="108"/>
      <c r="Q42" s="109"/>
      <c r="R42" s="108"/>
      <c r="S42" s="108"/>
    </row>
    <row r="43" spans="12:19">
      <c r="L43" s="111" t="s">
        <v>147</v>
      </c>
      <c r="M43" s="106">
        <v>1693</v>
      </c>
      <c r="N43" s="106">
        <v>1264</v>
      </c>
      <c r="O43" s="110"/>
      <c r="P43" s="108"/>
      <c r="Q43" s="109"/>
      <c r="R43" s="108"/>
      <c r="S43" s="108"/>
    </row>
    <row r="44" spans="12:19">
      <c r="L44" s="111" t="s">
        <v>146</v>
      </c>
      <c r="M44" s="106">
        <v>1264</v>
      </c>
      <c r="N44" s="106">
        <v>1237</v>
      </c>
      <c r="O44" s="110"/>
      <c r="P44" s="108"/>
      <c r="Q44" s="109"/>
      <c r="R44" s="108"/>
      <c r="S44" s="108"/>
    </row>
    <row r="45" spans="12:19">
      <c r="L45" s="111" t="s">
        <v>145</v>
      </c>
      <c r="M45" s="106">
        <v>1506</v>
      </c>
      <c r="N45" s="106">
        <v>1424</v>
      </c>
      <c r="O45" s="110"/>
      <c r="P45" s="108"/>
      <c r="Q45" s="109"/>
      <c r="R45" s="108"/>
      <c r="S45" s="108"/>
    </row>
    <row r="46" spans="12:19">
      <c r="L46" s="111" t="s">
        <v>144</v>
      </c>
      <c r="M46" s="106">
        <v>10087</v>
      </c>
      <c r="N46" s="106">
        <v>7137</v>
      </c>
      <c r="O46" s="110"/>
      <c r="P46" s="108"/>
      <c r="Q46" s="109"/>
      <c r="R46" s="108"/>
      <c r="S46" s="108"/>
    </row>
    <row r="47" spans="12:19">
      <c r="L47" s="111" t="s">
        <v>143</v>
      </c>
      <c r="M47" s="106">
        <v>1061</v>
      </c>
      <c r="N47" s="106">
        <v>1002</v>
      </c>
      <c r="O47" s="110"/>
      <c r="P47" s="108"/>
      <c r="Q47" s="109"/>
      <c r="R47" s="108"/>
      <c r="S47" s="108"/>
    </row>
    <row r="48" spans="12:19">
      <c r="L48" s="111" t="s">
        <v>142</v>
      </c>
      <c r="M48" s="106">
        <v>835</v>
      </c>
      <c r="N48" s="106">
        <v>932</v>
      </c>
      <c r="O48" s="110"/>
      <c r="P48" s="108"/>
      <c r="Q48" s="109"/>
      <c r="R48" s="108"/>
      <c r="S48" s="108"/>
    </row>
    <row r="49" spans="12:19" ht="27">
      <c r="L49" s="107" t="s">
        <v>141</v>
      </c>
      <c r="M49" s="106">
        <v>629</v>
      </c>
      <c r="N49" s="106">
        <v>714</v>
      </c>
      <c r="O49" s="110"/>
      <c r="P49" s="108"/>
      <c r="Q49" s="109"/>
      <c r="R49" s="108"/>
      <c r="S49" s="108"/>
    </row>
    <row r="50" spans="12:19">
      <c r="L50" s="111" t="s">
        <v>140</v>
      </c>
      <c r="M50" s="106">
        <v>296</v>
      </c>
      <c r="N50" s="106">
        <v>710</v>
      </c>
      <c r="O50" s="110"/>
      <c r="P50" s="108"/>
      <c r="Q50" s="109"/>
      <c r="R50" s="108"/>
      <c r="S50" s="108"/>
    </row>
    <row r="51" spans="12:19">
      <c r="L51" s="111" t="s">
        <v>139</v>
      </c>
      <c r="M51" s="106">
        <v>528</v>
      </c>
      <c r="N51" s="106">
        <v>976</v>
      </c>
      <c r="O51" s="110"/>
      <c r="P51" s="108"/>
      <c r="Q51" s="109"/>
      <c r="R51" s="108"/>
      <c r="S51" s="108"/>
    </row>
    <row r="52" spans="12:19">
      <c r="L52" s="111" t="s">
        <v>138</v>
      </c>
      <c r="M52" s="106">
        <v>263</v>
      </c>
      <c r="N52" s="106">
        <v>181</v>
      </c>
      <c r="O52" s="110"/>
      <c r="P52" s="108"/>
      <c r="Q52" s="109"/>
      <c r="R52" s="108"/>
      <c r="S52" s="108"/>
    </row>
    <row r="53" spans="12:19" ht="27">
      <c r="L53" s="107" t="s">
        <v>137</v>
      </c>
      <c r="M53" s="106">
        <v>325</v>
      </c>
      <c r="N53" s="106">
        <v>441</v>
      </c>
      <c r="O53" s="110"/>
      <c r="P53" s="108"/>
      <c r="Q53" s="109"/>
      <c r="R53" s="108"/>
      <c r="S53" s="108"/>
    </row>
    <row r="54" spans="12:19" ht="27">
      <c r="L54" s="107" t="s">
        <v>136</v>
      </c>
      <c r="M54" s="106">
        <v>362</v>
      </c>
      <c r="N54" s="105">
        <v>417</v>
      </c>
    </row>
  </sheetData>
  <phoneticPr fontId="3"/>
  <pageMargins left="0.59055118110236227" right="0.59055118110236227" top="0.59055118110236227" bottom="0.59055118110236227" header="0.31496062992125984" footer="0.31496062992125984"/>
  <pageSetup paperSize="9" scale="95" firstPageNumber="9" orientation="portrait" useFirstPageNumber="1" r:id="rId1"/>
  <headerFooter alignWithMargins="0">
    <oddHeader>&amp;R&amp;10人　　口</oddHeader>
    <oddFooter>&amp;C－&amp;P－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7"/>
  <sheetViews>
    <sheetView topLeftCell="A25" workbookViewId="0">
      <selection activeCell="O54" sqref="O54"/>
    </sheetView>
  </sheetViews>
  <sheetFormatPr defaultColWidth="10.875" defaultRowHeight="13.5"/>
  <cols>
    <col min="1" max="1" width="1.125" style="84" customWidth="1"/>
    <col min="2" max="2" width="4.75" style="84" customWidth="1"/>
    <col min="3" max="3" width="1.625" style="84" customWidth="1"/>
    <col min="4" max="4" width="8.5" style="84" customWidth="1"/>
    <col min="5" max="5" width="1.625" style="84" customWidth="1"/>
    <col min="6" max="12" width="9.75" style="84" customWidth="1"/>
    <col min="13" max="16384" width="10.875" style="84"/>
  </cols>
  <sheetData>
    <row r="1" spans="2:13" ht="18" customHeight="1">
      <c r="B1" s="407" t="s">
        <v>119</v>
      </c>
    </row>
    <row r="2" spans="2:13" ht="18" customHeight="1">
      <c r="B2" s="407"/>
    </row>
    <row r="3" spans="2:13" ht="18" customHeight="1">
      <c r="B3" s="578" t="s">
        <v>105</v>
      </c>
      <c r="C3" s="580" t="s">
        <v>106</v>
      </c>
      <c r="D3" s="580"/>
      <c r="E3" s="580"/>
      <c r="F3" s="580" t="s">
        <v>120</v>
      </c>
      <c r="G3" s="580" t="s">
        <v>558</v>
      </c>
      <c r="H3" s="580"/>
      <c r="I3" s="580"/>
      <c r="J3" s="580" t="s">
        <v>108</v>
      </c>
      <c r="K3" s="580"/>
      <c r="L3" s="582" t="s">
        <v>109</v>
      </c>
    </row>
    <row r="4" spans="2:13" ht="18" customHeight="1">
      <c r="B4" s="584"/>
      <c r="C4" s="581"/>
      <c r="D4" s="581"/>
      <c r="E4" s="581"/>
      <c r="F4" s="581"/>
      <c r="G4" s="372" t="s">
        <v>121</v>
      </c>
      <c r="H4" s="372" t="s">
        <v>110</v>
      </c>
      <c r="I4" s="372" t="s">
        <v>111</v>
      </c>
      <c r="J4" s="372" t="s">
        <v>174</v>
      </c>
      <c r="K4" s="372" t="s">
        <v>173</v>
      </c>
      <c r="L4" s="583"/>
    </row>
    <row r="5" spans="2:13" ht="15" customHeight="1">
      <c r="B5" s="571"/>
      <c r="C5" s="373"/>
      <c r="D5" s="374" t="s">
        <v>563</v>
      </c>
      <c r="E5" s="394"/>
      <c r="F5" s="95">
        <v>255</v>
      </c>
      <c r="G5" s="95">
        <f t="shared" ref="G5:G16" si="0">SUM(H5:I5)</f>
        <v>710</v>
      </c>
      <c r="H5" s="95">
        <v>366</v>
      </c>
      <c r="I5" s="95">
        <v>344</v>
      </c>
      <c r="J5" s="334">
        <v>2</v>
      </c>
      <c r="K5" s="334">
        <v>2</v>
      </c>
      <c r="L5" s="81">
        <f t="shared" ref="L5:L16" si="1">G5/F5</f>
        <v>2.784313725490196</v>
      </c>
    </row>
    <row r="6" spans="2:13" ht="15" customHeight="1">
      <c r="B6" s="569"/>
      <c r="C6" s="373"/>
      <c r="D6" s="374" t="s">
        <v>572</v>
      </c>
      <c r="E6" s="394"/>
      <c r="F6" s="96">
        <v>263</v>
      </c>
      <c r="G6" s="95">
        <f t="shared" si="0"/>
        <v>714</v>
      </c>
      <c r="H6" s="96">
        <v>367</v>
      </c>
      <c r="I6" s="96">
        <v>347</v>
      </c>
      <c r="J6" s="334">
        <f t="shared" ref="J6:K16" si="2">F6-F5</f>
        <v>8</v>
      </c>
      <c r="K6" s="334">
        <f t="shared" si="2"/>
        <v>4</v>
      </c>
      <c r="L6" s="81">
        <f t="shared" si="1"/>
        <v>2.7148288973384029</v>
      </c>
    </row>
    <row r="7" spans="2:13" ht="15" customHeight="1">
      <c r="B7" s="572" t="s">
        <v>130</v>
      </c>
      <c r="C7" s="373"/>
      <c r="D7" s="374" t="s">
        <v>112</v>
      </c>
      <c r="E7" s="394"/>
      <c r="F7" s="96">
        <v>257</v>
      </c>
      <c r="G7" s="96">
        <f t="shared" si="0"/>
        <v>690</v>
      </c>
      <c r="H7" s="96">
        <v>355</v>
      </c>
      <c r="I7" s="96">
        <v>335</v>
      </c>
      <c r="J7" s="334">
        <f t="shared" si="2"/>
        <v>-6</v>
      </c>
      <c r="K7" s="334">
        <f t="shared" si="2"/>
        <v>-24</v>
      </c>
      <c r="L7" s="81">
        <f t="shared" si="1"/>
        <v>2.6848249027237352</v>
      </c>
    </row>
    <row r="8" spans="2:13" ht="15" customHeight="1">
      <c r="B8" s="572"/>
      <c r="C8" s="373"/>
      <c r="D8" s="374" t="s">
        <v>113</v>
      </c>
      <c r="E8" s="394"/>
      <c r="F8" s="95">
        <v>255</v>
      </c>
      <c r="G8" s="95">
        <f t="shared" si="0"/>
        <v>670</v>
      </c>
      <c r="H8" s="95">
        <v>345</v>
      </c>
      <c r="I8" s="95">
        <v>325</v>
      </c>
      <c r="J8" s="92">
        <f t="shared" si="2"/>
        <v>-2</v>
      </c>
      <c r="K8" s="92">
        <f t="shared" si="2"/>
        <v>-20</v>
      </c>
      <c r="L8" s="79">
        <f t="shared" si="1"/>
        <v>2.6274509803921569</v>
      </c>
    </row>
    <row r="9" spans="2:13" ht="15" customHeight="1">
      <c r="B9" s="572"/>
      <c r="C9" s="373"/>
      <c r="D9" s="374" t="s">
        <v>114</v>
      </c>
      <c r="E9" s="395"/>
      <c r="F9" s="96">
        <v>250</v>
      </c>
      <c r="G9" s="95">
        <f t="shared" si="0"/>
        <v>652</v>
      </c>
      <c r="H9" s="96">
        <v>333</v>
      </c>
      <c r="I9" s="96">
        <v>319</v>
      </c>
      <c r="J9" s="334">
        <f t="shared" si="2"/>
        <v>-5</v>
      </c>
      <c r="K9" s="334">
        <f t="shared" si="2"/>
        <v>-18</v>
      </c>
      <c r="L9" s="81">
        <f t="shared" si="1"/>
        <v>2.6080000000000001</v>
      </c>
    </row>
    <row r="10" spans="2:13" ht="15" customHeight="1">
      <c r="B10" s="572"/>
      <c r="C10" s="373"/>
      <c r="D10" s="374" t="s">
        <v>115</v>
      </c>
      <c r="E10" s="396"/>
      <c r="F10" s="96">
        <v>254</v>
      </c>
      <c r="G10" s="96">
        <f t="shared" si="0"/>
        <v>656</v>
      </c>
      <c r="H10" s="96">
        <v>332</v>
      </c>
      <c r="I10" s="96">
        <v>324</v>
      </c>
      <c r="J10" s="334">
        <f t="shared" si="2"/>
        <v>4</v>
      </c>
      <c r="K10" s="334">
        <f t="shared" si="2"/>
        <v>4</v>
      </c>
      <c r="L10" s="81">
        <f t="shared" si="1"/>
        <v>2.5826771653543306</v>
      </c>
    </row>
    <row r="11" spans="2:13" ht="15" customHeight="1">
      <c r="B11" s="572"/>
      <c r="C11" s="373"/>
      <c r="D11" s="374" t="s">
        <v>566</v>
      </c>
      <c r="E11" s="393"/>
      <c r="F11" s="95">
        <v>262</v>
      </c>
      <c r="G11" s="95">
        <f t="shared" si="0"/>
        <v>668</v>
      </c>
      <c r="H11" s="95">
        <v>340</v>
      </c>
      <c r="I11" s="95">
        <v>328</v>
      </c>
      <c r="J11" s="92">
        <f t="shared" si="2"/>
        <v>8</v>
      </c>
      <c r="K11" s="92">
        <f t="shared" si="2"/>
        <v>12</v>
      </c>
      <c r="L11" s="79">
        <f t="shared" si="1"/>
        <v>2.5496183206106871</v>
      </c>
    </row>
    <row r="12" spans="2:13" ht="15" customHeight="1">
      <c r="B12" s="572"/>
      <c r="C12" s="381"/>
      <c r="D12" s="374" t="s">
        <v>567</v>
      </c>
      <c r="E12" s="394"/>
      <c r="F12" s="96">
        <v>267</v>
      </c>
      <c r="G12" s="95">
        <f t="shared" si="0"/>
        <v>661</v>
      </c>
      <c r="H12" s="96">
        <v>338</v>
      </c>
      <c r="I12" s="96">
        <v>323</v>
      </c>
      <c r="J12" s="334">
        <f t="shared" si="2"/>
        <v>5</v>
      </c>
      <c r="K12" s="334">
        <f t="shared" si="2"/>
        <v>-7</v>
      </c>
      <c r="L12" s="81">
        <f t="shared" si="1"/>
        <v>2.4756554307116105</v>
      </c>
    </row>
    <row r="13" spans="2:13" ht="15" customHeight="1">
      <c r="B13" s="572"/>
      <c r="C13" s="373"/>
      <c r="D13" s="374" t="s">
        <v>568</v>
      </c>
      <c r="E13" s="394"/>
      <c r="F13" s="96">
        <v>266</v>
      </c>
      <c r="G13" s="96">
        <f t="shared" si="0"/>
        <v>646</v>
      </c>
      <c r="H13" s="96">
        <v>329</v>
      </c>
      <c r="I13" s="96">
        <v>317</v>
      </c>
      <c r="J13" s="94">
        <f t="shared" si="2"/>
        <v>-1</v>
      </c>
      <c r="K13" s="94">
        <f t="shared" si="2"/>
        <v>-15</v>
      </c>
      <c r="L13" s="81">
        <f t="shared" si="1"/>
        <v>2.4285714285714284</v>
      </c>
      <c r="M13" s="419"/>
    </row>
    <row r="14" spans="2:13" ht="15" customHeight="1">
      <c r="B14" s="572"/>
      <c r="C14" s="382"/>
      <c r="D14" s="374" t="s">
        <v>569</v>
      </c>
      <c r="E14" s="393"/>
      <c r="F14" s="95">
        <v>265</v>
      </c>
      <c r="G14" s="95">
        <f t="shared" si="0"/>
        <v>646</v>
      </c>
      <c r="H14" s="95">
        <v>329</v>
      </c>
      <c r="I14" s="95">
        <v>317</v>
      </c>
      <c r="J14" s="92">
        <f t="shared" si="2"/>
        <v>-1</v>
      </c>
      <c r="K14" s="92">
        <f t="shared" si="2"/>
        <v>0</v>
      </c>
      <c r="L14" s="79">
        <f t="shared" si="1"/>
        <v>2.4377358490566037</v>
      </c>
    </row>
    <row r="15" spans="2:13" ht="15" customHeight="1">
      <c r="B15" s="569"/>
      <c r="C15" s="373"/>
      <c r="D15" s="374" t="s">
        <v>570</v>
      </c>
      <c r="E15" s="394"/>
      <c r="F15" s="96">
        <v>264</v>
      </c>
      <c r="G15" s="95">
        <f t="shared" si="0"/>
        <v>627</v>
      </c>
      <c r="H15" s="96">
        <v>319</v>
      </c>
      <c r="I15" s="96">
        <v>308</v>
      </c>
      <c r="J15" s="334">
        <f t="shared" si="2"/>
        <v>-1</v>
      </c>
      <c r="K15" s="334">
        <f t="shared" si="2"/>
        <v>-19</v>
      </c>
      <c r="L15" s="81">
        <f t="shared" si="1"/>
        <v>2.375</v>
      </c>
    </row>
    <row r="16" spans="2:13" ht="15" customHeight="1">
      <c r="B16" s="570"/>
      <c r="C16" s="383"/>
      <c r="D16" s="374" t="s">
        <v>573</v>
      </c>
      <c r="E16" s="398"/>
      <c r="F16" s="399">
        <v>269</v>
      </c>
      <c r="G16" s="406">
        <f t="shared" si="0"/>
        <v>629</v>
      </c>
      <c r="H16" s="399">
        <v>315</v>
      </c>
      <c r="I16" s="399">
        <v>314</v>
      </c>
      <c r="J16" s="387">
        <f t="shared" si="2"/>
        <v>5</v>
      </c>
      <c r="K16" s="387">
        <f t="shared" si="2"/>
        <v>2</v>
      </c>
      <c r="L16" s="388">
        <f t="shared" si="1"/>
        <v>2.3382899628252787</v>
      </c>
    </row>
    <row r="17" spans="2:12" ht="12.75" customHeight="1">
      <c r="B17" s="408"/>
      <c r="C17" s="408"/>
      <c r="D17" s="389"/>
      <c r="E17" s="408"/>
      <c r="F17" s="409"/>
      <c r="G17" s="409"/>
      <c r="H17" s="409"/>
      <c r="I17" s="409"/>
      <c r="J17" s="410"/>
      <c r="K17" s="410"/>
      <c r="L17" s="82"/>
    </row>
    <row r="18" spans="2:12" ht="15" customHeight="1">
      <c r="B18" s="573"/>
      <c r="C18" s="392"/>
      <c r="D18" s="374" t="s">
        <v>563</v>
      </c>
      <c r="E18" s="394"/>
      <c r="F18" s="95">
        <v>237</v>
      </c>
      <c r="G18" s="95">
        <f>SUM(H18:I18)</f>
        <v>724</v>
      </c>
      <c r="H18" s="95">
        <v>331</v>
      </c>
      <c r="I18" s="95">
        <v>393</v>
      </c>
      <c r="J18" s="334">
        <v>0</v>
      </c>
      <c r="K18" s="334">
        <v>-1</v>
      </c>
      <c r="L18" s="81">
        <f t="shared" ref="L18:L29" si="3">G18/F18</f>
        <v>3.0548523206751055</v>
      </c>
    </row>
    <row r="19" spans="2:12" ht="15" customHeight="1">
      <c r="B19" s="569"/>
      <c r="C19" s="373"/>
      <c r="D19" s="374" t="s">
        <v>572</v>
      </c>
      <c r="E19" s="394"/>
      <c r="F19" s="96">
        <v>239</v>
      </c>
      <c r="G19" s="95">
        <f>SUM(H19:I19)</f>
        <v>710</v>
      </c>
      <c r="H19" s="96">
        <v>322</v>
      </c>
      <c r="I19" s="96">
        <v>388</v>
      </c>
      <c r="J19" s="334">
        <f t="shared" ref="J19:K29" si="4">F19-F18</f>
        <v>2</v>
      </c>
      <c r="K19" s="334">
        <f t="shared" si="4"/>
        <v>-14</v>
      </c>
      <c r="L19" s="81">
        <f t="shared" si="3"/>
        <v>2.9707112970711296</v>
      </c>
    </row>
    <row r="20" spans="2:12" ht="15" customHeight="1">
      <c r="B20" s="572" t="s">
        <v>131</v>
      </c>
      <c r="C20" s="373"/>
      <c r="D20" s="374" t="s">
        <v>112</v>
      </c>
      <c r="E20" s="394"/>
      <c r="F20" s="96">
        <v>240</v>
      </c>
      <c r="G20" s="96">
        <f>SUM(H20:I20)</f>
        <v>695</v>
      </c>
      <c r="H20" s="96">
        <v>315</v>
      </c>
      <c r="I20" s="96">
        <v>380</v>
      </c>
      <c r="J20" s="334">
        <f t="shared" si="4"/>
        <v>1</v>
      </c>
      <c r="K20" s="334">
        <f t="shared" si="4"/>
        <v>-15</v>
      </c>
      <c r="L20" s="81">
        <f t="shared" si="3"/>
        <v>2.8958333333333335</v>
      </c>
    </row>
    <row r="21" spans="2:12" ht="15" customHeight="1">
      <c r="B21" s="572"/>
      <c r="C21" s="373"/>
      <c r="D21" s="374" t="s">
        <v>113</v>
      </c>
      <c r="E21" s="394"/>
      <c r="F21" s="95">
        <v>236</v>
      </c>
      <c r="G21" s="95">
        <f t="shared" ref="G21:G29" si="5">SUM(H21:I21)</f>
        <v>668</v>
      </c>
      <c r="H21" s="95">
        <v>302</v>
      </c>
      <c r="I21" s="95">
        <v>366</v>
      </c>
      <c r="J21" s="92">
        <f t="shared" si="4"/>
        <v>-4</v>
      </c>
      <c r="K21" s="92">
        <f t="shared" si="4"/>
        <v>-27</v>
      </c>
      <c r="L21" s="79">
        <f t="shared" si="3"/>
        <v>2.8305084745762712</v>
      </c>
    </row>
    <row r="22" spans="2:12" ht="15" customHeight="1">
      <c r="B22" s="572"/>
      <c r="C22" s="373"/>
      <c r="D22" s="374" t="s">
        <v>114</v>
      </c>
      <c r="E22" s="395"/>
      <c r="F22" s="96">
        <v>238</v>
      </c>
      <c r="G22" s="95">
        <f t="shared" si="5"/>
        <v>657</v>
      </c>
      <c r="H22" s="96">
        <v>296</v>
      </c>
      <c r="I22" s="96">
        <v>361</v>
      </c>
      <c r="J22" s="334">
        <f t="shared" si="4"/>
        <v>2</v>
      </c>
      <c r="K22" s="334">
        <f t="shared" si="4"/>
        <v>-11</v>
      </c>
      <c r="L22" s="81">
        <f t="shared" si="3"/>
        <v>2.7605042016806722</v>
      </c>
    </row>
    <row r="23" spans="2:12" ht="15" customHeight="1">
      <c r="B23" s="572"/>
      <c r="C23" s="373"/>
      <c r="D23" s="374" t="s">
        <v>115</v>
      </c>
      <c r="E23" s="396"/>
      <c r="F23" s="96">
        <v>229</v>
      </c>
      <c r="G23" s="96">
        <f t="shared" si="5"/>
        <v>631</v>
      </c>
      <c r="H23" s="96">
        <v>287</v>
      </c>
      <c r="I23" s="96">
        <v>344</v>
      </c>
      <c r="J23" s="334">
        <f t="shared" si="4"/>
        <v>-9</v>
      </c>
      <c r="K23" s="334">
        <f t="shared" si="4"/>
        <v>-26</v>
      </c>
      <c r="L23" s="81">
        <f t="shared" si="3"/>
        <v>2.7554585152838427</v>
      </c>
    </row>
    <row r="24" spans="2:12" ht="15" customHeight="1">
      <c r="B24" s="572"/>
      <c r="C24" s="373"/>
      <c r="D24" s="374" t="s">
        <v>566</v>
      </c>
      <c r="E24" s="393"/>
      <c r="F24" s="96">
        <v>217</v>
      </c>
      <c r="G24" s="96">
        <f t="shared" si="5"/>
        <v>595</v>
      </c>
      <c r="H24" s="96">
        <v>271</v>
      </c>
      <c r="I24" s="96">
        <v>324</v>
      </c>
      <c r="J24" s="334">
        <f t="shared" si="4"/>
        <v>-12</v>
      </c>
      <c r="K24" s="94">
        <f t="shared" si="4"/>
        <v>-36</v>
      </c>
      <c r="L24" s="81">
        <f t="shared" si="3"/>
        <v>2.7419354838709675</v>
      </c>
    </row>
    <row r="25" spans="2:12" ht="15" customHeight="1">
      <c r="B25" s="572"/>
      <c r="C25" s="381"/>
      <c r="D25" s="374" t="s">
        <v>567</v>
      </c>
      <c r="E25" s="394"/>
      <c r="F25" s="96">
        <v>209</v>
      </c>
      <c r="G25" s="96">
        <f t="shared" si="5"/>
        <v>570</v>
      </c>
      <c r="H25" s="96">
        <v>257</v>
      </c>
      <c r="I25" s="96">
        <v>313</v>
      </c>
      <c r="J25" s="334">
        <f t="shared" si="4"/>
        <v>-8</v>
      </c>
      <c r="K25" s="94">
        <f t="shared" si="4"/>
        <v>-25</v>
      </c>
      <c r="L25" s="81">
        <f t="shared" si="3"/>
        <v>2.7272727272727271</v>
      </c>
    </row>
    <row r="26" spans="2:12" ht="15" customHeight="1">
      <c r="B26" s="572"/>
      <c r="C26" s="373"/>
      <c r="D26" s="374" t="s">
        <v>568</v>
      </c>
      <c r="E26" s="394"/>
      <c r="F26" s="96">
        <v>150</v>
      </c>
      <c r="G26" s="96">
        <f t="shared" si="5"/>
        <v>372</v>
      </c>
      <c r="H26" s="96">
        <v>158</v>
      </c>
      <c r="I26" s="96">
        <v>214</v>
      </c>
      <c r="J26" s="334">
        <f t="shared" si="4"/>
        <v>-59</v>
      </c>
      <c r="K26" s="94">
        <f t="shared" si="4"/>
        <v>-198</v>
      </c>
      <c r="L26" s="81">
        <f t="shared" si="3"/>
        <v>2.48</v>
      </c>
    </row>
    <row r="27" spans="2:12" ht="15" customHeight="1">
      <c r="B27" s="572"/>
      <c r="C27" s="382"/>
      <c r="D27" s="374" t="s">
        <v>569</v>
      </c>
      <c r="E27" s="393"/>
      <c r="F27" s="95">
        <v>182</v>
      </c>
      <c r="G27" s="95">
        <f t="shared" si="5"/>
        <v>460</v>
      </c>
      <c r="H27" s="95">
        <v>209</v>
      </c>
      <c r="I27" s="95">
        <v>251</v>
      </c>
      <c r="J27" s="92">
        <f t="shared" si="4"/>
        <v>32</v>
      </c>
      <c r="K27" s="97">
        <f t="shared" si="4"/>
        <v>88</v>
      </c>
      <c r="L27" s="79">
        <f t="shared" si="3"/>
        <v>2.5274725274725274</v>
      </c>
    </row>
    <row r="28" spans="2:12" ht="15" customHeight="1">
      <c r="B28" s="569"/>
      <c r="C28" s="373"/>
      <c r="D28" s="374" t="s">
        <v>570</v>
      </c>
      <c r="E28" s="394"/>
      <c r="F28" s="96">
        <v>119</v>
      </c>
      <c r="G28" s="96">
        <f t="shared" si="5"/>
        <v>305</v>
      </c>
      <c r="H28" s="96">
        <v>137</v>
      </c>
      <c r="I28" s="96">
        <v>168</v>
      </c>
      <c r="J28" s="334">
        <f t="shared" si="4"/>
        <v>-63</v>
      </c>
      <c r="K28" s="94">
        <f t="shared" si="4"/>
        <v>-155</v>
      </c>
      <c r="L28" s="81">
        <f t="shared" si="3"/>
        <v>2.5630252100840338</v>
      </c>
    </row>
    <row r="29" spans="2:12" ht="15" customHeight="1">
      <c r="B29" s="570"/>
      <c r="C29" s="383"/>
      <c r="D29" s="374" t="s">
        <v>573</v>
      </c>
      <c r="E29" s="398"/>
      <c r="F29" s="399">
        <v>117</v>
      </c>
      <c r="G29" s="399">
        <f t="shared" si="5"/>
        <v>296</v>
      </c>
      <c r="H29" s="399">
        <v>130</v>
      </c>
      <c r="I29" s="399">
        <v>166</v>
      </c>
      <c r="J29" s="400">
        <f t="shared" si="4"/>
        <v>-2</v>
      </c>
      <c r="K29" s="387">
        <f t="shared" si="4"/>
        <v>-9</v>
      </c>
      <c r="L29" s="388">
        <f t="shared" si="3"/>
        <v>2.5299145299145298</v>
      </c>
    </row>
    <row r="30" spans="2:12" ht="10.5" customHeight="1">
      <c r="B30" s="408"/>
      <c r="C30" s="408"/>
      <c r="D30" s="389"/>
      <c r="E30" s="408"/>
      <c r="F30" s="409"/>
      <c r="G30" s="409"/>
      <c r="H30" s="409"/>
      <c r="I30" s="409"/>
      <c r="J30" s="410"/>
      <c r="K30" s="410"/>
      <c r="L30" s="82"/>
    </row>
    <row r="31" spans="2:12" ht="15" customHeight="1">
      <c r="B31" s="573"/>
      <c r="C31" s="392"/>
      <c r="D31" s="374" t="s">
        <v>563</v>
      </c>
      <c r="E31" s="394"/>
      <c r="F31" s="95">
        <v>328</v>
      </c>
      <c r="G31" s="95">
        <f t="shared" ref="G31:G42" si="6">SUM(H31:I31)</f>
        <v>1008</v>
      </c>
      <c r="H31" s="95">
        <v>460</v>
      </c>
      <c r="I31" s="95">
        <v>548</v>
      </c>
      <c r="J31" s="334">
        <v>5</v>
      </c>
      <c r="K31" s="334">
        <v>-6</v>
      </c>
      <c r="L31" s="81">
        <f t="shared" ref="L31:L42" si="7">G31/F31</f>
        <v>3.0731707317073171</v>
      </c>
    </row>
    <row r="32" spans="2:12" ht="15" customHeight="1">
      <c r="B32" s="569"/>
      <c r="C32" s="373"/>
      <c r="D32" s="374" t="s">
        <v>572</v>
      </c>
      <c r="E32" s="394"/>
      <c r="F32" s="96">
        <v>325</v>
      </c>
      <c r="G32" s="95">
        <f t="shared" si="6"/>
        <v>976</v>
      </c>
      <c r="H32" s="96">
        <v>455</v>
      </c>
      <c r="I32" s="96">
        <v>521</v>
      </c>
      <c r="J32" s="334">
        <f t="shared" ref="J32:K42" si="8">F32-F31</f>
        <v>-3</v>
      </c>
      <c r="K32" s="334">
        <f t="shared" si="8"/>
        <v>-32</v>
      </c>
      <c r="L32" s="81">
        <f t="shared" si="7"/>
        <v>3.003076923076923</v>
      </c>
    </row>
    <row r="33" spans="2:12" ht="15" customHeight="1">
      <c r="B33" s="572" t="s">
        <v>132</v>
      </c>
      <c r="C33" s="373"/>
      <c r="D33" s="374" t="s">
        <v>112</v>
      </c>
      <c r="E33" s="394"/>
      <c r="F33" s="96">
        <v>327</v>
      </c>
      <c r="G33" s="96">
        <f t="shared" si="6"/>
        <v>957</v>
      </c>
      <c r="H33" s="96">
        <v>443</v>
      </c>
      <c r="I33" s="96">
        <v>514</v>
      </c>
      <c r="J33" s="334">
        <f t="shared" si="8"/>
        <v>2</v>
      </c>
      <c r="K33" s="334">
        <f t="shared" si="8"/>
        <v>-19</v>
      </c>
      <c r="L33" s="81">
        <f t="shared" si="7"/>
        <v>2.926605504587156</v>
      </c>
    </row>
    <row r="34" spans="2:12" ht="15" customHeight="1">
      <c r="B34" s="572"/>
      <c r="C34" s="373"/>
      <c r="D34" s="374" t="s">
        <v>113</v>
      </c>
      <c r="E34" s="394"/>
      <c r="F34" s="95">
        <v>331</v>
      </c>
      <c r="G34" s="95">
        <f t="shared" si="6"/>
        <v>947</v>
      </c>
      <c r="H34" s="95">
        <v>435</v>
      </c>
      <c r="I34" s="95">
        <v>512</v>
      </c>
      <c r="J34" s="92">
        <f t="shared" si="8"/>
        <v>4</v>
      </c>
      <c r="K34" s="92">
        <f t="shared" si="8"/>
        <v>-10</v>
      </c>
      <c r="L34" s="79">
        <f t="shared" si="7"/>
        <v>2.8610271903323263</v>
      </c>
    </row>
    <row r="35" spans="2:12" ht="15" customHeight="1">
      <c r="B35" s="572"/>
      <c r="C35" s="373"/>
      <c r="D35" s="374" t="s">
        <v>114</v>
      </c>
      <c r="E35" s="395"/>
      <c r="F35" s="96">
        <v>320</v>
      </c>
      <c r="G35" s="95">
        <f t="shared" si="6"/>
        <v>923</v>
      </c>
      <c r="H35" s="96">
        <v>422</v>
      </c>
      <c r="I35" s="96">
        <v>501</v>
      </c>
      <c r="J35" s="334">
        <f t="shared" si="8"/>
        <v>-11</v>
      </c>
      <c r="K35" s="334">
        <f t="shared" si="8"/>
        <v>-24</v>
      </c>
      <c r="L35" s="81">
        <f t="shared" si="7"/>
        <v>2.8843749999999999</v>
      </c>
    </row>
    <row r="36" spans="2:12" ht="15" customHeight="1">
      <c r="B36" s="572"/>
      <c r="C36" s="373"/>
      <c r="D36" s="374" t="s">
        <v>115</v>
      </c>
      <c r="E36" s="396"/>
      <c r="F36" s="96">
        <v>298</v>
      </c>
      <c r="G36" s="96">
        <f t="shared" si="6"/>
        <v>830</v>
      </c>
      <c r="H36" s="96">
        <v>373</v>
      </c>
      <c r="I36" s="96">
        <v>457</v>
      </c>
      <c r="J36" s="334">
        <f t="shared" si="8"/>
        <v>-22</v>
      </c>
      <c r="K36" s="334">
        <f t="shared" si="8"/>
        <v>-93</v>
      </c>
      <c r="L36" s="81">
        <f t="shared" si="7"/>
        <v>2.7852348993288589</v>
      </c>
    </row>
    <row r="37" spans="2:12" ht="15" customHeight="1">
      <c r="B37" s="572"/>
      <c r="C37" s="373"/>
      <c r="D37" s="374" t="s">
        <v>566</v>
      </c>
      <c r="E37" s="393"/>
      <c r="F37" s="95">
        <v>287</v>
      </c>
      <c r="G37" s="95">
        <f t="shared" si="6"/>
        <v>799</v>
      </c>
      <c r="H37" s="95">
        <v>356</v>
      </c>
      <c r="I37" s="95">
        <v>443</v>
      </c>
      <c r="J37" s="92">
        <f t="shared" si="8"/>
        <v>-11</v>
      </c>
      <c r="K37" s="97">
        <f t="shared" si="8"/>
        <v>-31</v>
      </c>
      <c r="L37" s="79">
        <f t="shared" si="7"/>
        <v>2.7839721254355401</v>
      </c>
    </row>
    <row r="38" spans="2:12" ht="15" customHeight="1">
      <c r="B38" s="572"/>
      <c r="C38" s="381"/>
      <c r="D38" s="374" t="s">
        <v>567</v>
      </c>
      <c r="E38" s="394"/>
      <c r="F38" s="96">
        <v>283</v>
      </c>
      <c r="G38" s="95">
        <f t="shared" si="6"/>
        <v>763</v>
      </c>
      <c r="H38" s="96">
        <v>341</v>
      </c>
      <c r="I38" s="96">
        <v>422</v>
      </c>
      <c r="J38" s="94">
        <f t="shared" si="8"/>
        <v>-4</v>
      </c>
      <c r="K38" s="94">
        <f t="shared" si="8"/>
        <v>-36</v>
      </c>
      <c r="L38" s="81">
        <f t="shared" si="7"/>
        <v>2.6961130742049471</v>
      </c>
    </row>
    <row r="39" spans="2:12" ht="15" customHeight="1">
      <c r="B39" s="572"/>
      <c r="C39" s="373"/>
      <c r="D39" s="374" t="s">
        <v>568</v>
      </c>
      <c r="E39" s="394"/>
      <c r="F39" s="96">
        <v>183</v>
      </c>
      <c r="G39" s="96">
        <f t="shared" si="6"/>
        <v>489</v>
      </c>
      <c r="H39" s="96">
        <v>220</v>
      </c>
      <c r="I39" s="96">
        <v>269</v>
      </c>
      <c r="J39" s="334">
        <f t="shared" si="8"/>
        <v>-100</v>
      </c>
      <c r="K39" s="94">
        <f t="shared" si="8"/>
        <v>-274</v>
      </c>
      <c r="L39" s="81">
        <f t="shared" si="7"/>
        <v>2.6721311475409837</v>
      </c>
    </row>
    <row r="40" spans="2:12" ht="15" customHeight="1">
      <c r="B40" s="572"/>
      <c r="C40" s="382"/>
      <c r="D40" s="374" t="s">
        <v>569</v>
      </c>
      <c r="E40" s="393"/>
      <c r="F40" s="95">
        <v>175</v>
      </c>
      <c r="G40" s="95">
        <f t="shared" si="6"/>
        <v>469</v>
      </c>
      <c r="H40" s="95">
        <v>209</v>
      </c>
      <c r="I40" s="95">
        <v>260</v>
      </c>
      <c r="J40" s="92">
        <f t="shared" si="8"/>
        <v>-8</v>
      </c>
      <c r="K40" s="97">
        <f t="shared" si="8"/>
        <v>-20</v>
      </c>
      <c r="L40" s="79">
        <f t="shared" si="7"/>
        <v>2.68</v>
      </c>
    </row>
    <row r="41" spans="2:12" ht="15" customHeight="1">
      <c r="B41" s="569"/>
      <c r="C41" s="373"/>
      <c r="D41" s="374" t="s">
        <v>570</v>
      </c>
      <c r="E41" s="394"/>
      <c r="F41" s="96">
        <v>168</v>
      </c>
      <c r="G41" s="95">
        <f t="shared" si="6"/>
        <v>441</v>
      </c>
      <c r="H41" s="96">
        <v>197</v>
      </c>
      <c r="I41" s="96">
        <v>244</v>
      </c>
      <c r="J41" s="94">
        <f t="shared" si="8"/>
        <v>-7</v>
      </c>
      <c r="K41" s="94">
        <f t="shared" si="8"/>
        <v>-28</v>
      </c>
      <c r="L41" s="81">
        <f t="shared" si="7"/>
        <v>2.625</v>
      </c>
    </row>
    <row r="42" spans="2:12" ht="15" customHeight="1">
      <c r="B42" s="570"/>
      <c r="C42" s="383"/>
      <c r="D42" s="374" t="s">
        <v>573</v>
      </c>
      <c r="E42" s="398"/>
      <c r="F42" s="399">
        <v>214</v>
      </c>
      <c r="G42" s="406">
        <f t="shared" si="6"/>
        <v>528</v>
      </c>
      <c r="H42" s="399">
        <v>237</v>
      </c>
      <c r="I42" s="399">
        <v>291</v>
      </c>
      <c r="J42" s="400">
        <f t="shared" si="8"/>
        <v>46</v>
      </c>
      <c r="K42" s="387">
        <f t="shared" si="8"/>
        <v>87</v>
      </c>
      <c r="L42" s="388">
        <f t="shared" si="7"/>
        <v>2.4672897196261681</v>
      </c>
    </row>
    <row r="43" spans="2:12" ht="12.75" customHeight="1">
      <c r="B43" s="408"/>
      <c r="C43" s="408"/>
      <c r="D43" s="402"/>
      <c r="E43" s="408"/>
      <c r="F43" s="409"/>
      <c r="G43" s="409"/>
      <c r="H43" s="409"/>
      <c r="I43" s="409"/>
      <c r="J43" s="410"/>
      <c r="K43" s="410"/>
      <c r="L43" s="82"/>
    </row>
    <row r="44" spans="2:12" ht="15" customHeight="1">
      <c r="B44" s="573"/>
      <c r="C44" s="392"/>
      <c r="D44" s="374" t="s">
        <v>563</v>
      </c>
      <c r="E44" s="394"/>
      <c r="F44" s="95">
        <v>69</v>
      </c>
      <c r="G44" s="95">
        <f t="shared" ref="G44:G55" si="9">SUM(H44:I44)</f>
        <v>171</v>
      </c>
      <c r="H44" s="95">
        <v>85</v>
      </c>
      <c r="I44" s="95">
        <v>86</v>
      </c>
      <c r="J44" s="334">
        <v>-1</v>
      </c>
      <c r="K44" s="334">
        <v>0</v>
      </c>
      <c r="L44" s="81">
        <f t="shared" ref="L44:L55" si="10">G44/F44</f>
        <v>2.4782608695652173</v>
      </c>
    </row>
    <row r="45" spans="2:12" ht="15" customHeight="1">
      <c r="B45" s="569"/>
      <c r="C45" s="373"/>
      <c r="D45" s="374" t="s">
        <v>572</v>
      </c>
      <c r="E45" s="394"/>
      <c r="F45" s="96">
        <v>82</v>
      </c>
      <c r="G45" s="95">
        <f t="shared" si="9"/>
        <v>181</v>
      </c>
      <c r="H45" s="96">
        <v>93</v>
      </c>
      <c r="I45" s="96">
        <v>88</v>
      </c>
      <c r="J45" s="334">
        <f t="shared" ref="J45:K55" si="11">F45-F44</f>
        <v>13</v>
      </c>
      <c r="K45" s="334">
        <f t="shared" si="11"/>
        <v>10</v>
      </c>
      <c r="L45" s="81">
        <f t="shared" si="10"/>
        <v>2.2073170731707319</v>
      </c>
    </row>
    <row r="46" spans="2:12" ht="15" customHeight="1">
      <c r="B46" s="572" t="s">
        <v>134</v>
      </c>
      <c r="C46" s="373"/>
      <c r="D46" s="374" t="s">
        <v>112</v>
      </c>
      <c r="E46" s="394"/>
      <c r="F46" s="96">
        <v>85</v>
      </c>
      <c r="G46" s="96">
        <f t="shared" si="9"/>
        <v>173</v>
      </c>
      <c r="H46" s="96">
        <v>89</v>
      </c>
      <c r="I46" s="96">
        <v>84</v>
      </c>
      <c r="J46" s="334">
        <f t="shared" si="11"/>
        <v>3</v>
      </c>
      <c r="K46" s="334">
        <f t="shared" si="11"/>
        <v>-8</v>
      </c>
      <c r="L46" s="81">
        <f t="shared" si="10"/>
        <v>2.0352941176470587</v>
      </c>
    </row>
    <row r="47" spans="2:12" ht="15" customHeight="1">
      <c r="B47" s="572"/>
      <c r="C47" s="373"/>
      <c r="D47" s="374" t="s">
        <v>113</v>
      </c>
      <c r="E47" s="394"/>
      <c r="F47" s="95">
        <v>95</v>
      </c>
      <c r="G47" s="95">
        <f t="shared" si="9"/>
        <v>191</v>
      </c>
      <c r="H47" s="95">
        <v>99</v>
      </c>
      <c r="I47" s="95">
        <v>92</v>
      </c>
      <c r="J47" s="92">
        <f t="shared" si="11"/>
        <v>10</v>
      </c>
      <c r="K47" s="92">
        <f t="shared" si="11"/>
        <v>18</v>
      </c>
      <c r="L47" s="79">
        <f t="shared" si="10"/>
        <v>2.0105263157894737</v>
      </c>
    </row>
    <row r="48" spans="2:12" ht="15" customHeight="1">
      <c r="B48" s="572"/>
      <c r="C48" s="373"/>
      <c r="D48" s="374" t="s">
        <v>114</v>
      </c>
      <c r="E48" s="395"/>
      <c r="F48" s="96">
        <v>96</v>
      </c>
      <c r="G48" s="95">
        <f t="shared" si="9"/>
        <v>192</v>
      </c>
      <c r="H48" s="96">
        <v>97</v>
      </c>
      <c r="I48" s="96">
        <v>95</v>
      </c>
      <c r="J48" s="334">
        <f t="shared" si="11"/>
        <v>1</v>
      </c>
      <c r="K48" s="334">
        <f t="shared" si="11"/>
        <v>1</v>
      </c>
      <c r="L48" s="81">
        <f t="shared" si="10"/>
        <v>2</v>
      </c>
    </row>
    <row r="49" spans="2:12" ht="15" customHeight="1">
      <c r="B49" s="572"/>
      <c r="C49" s="373"/>
      <c r="D49" s="374" t="s">
        <v>115</v>
      </c>
      <c r="E49" s="396"/>
      <c r="F49" s="96">
        <v>97</v>
      </c>
      <c r="G49" s="96">
        <f t="shared" si="9"/>
        <v>199</v>
      </c>
      <c r="H49" s="96">
        <v>98</v>
      </c>
      <c r="I49" s="96">
        <v>101</v>
      </c>
      <c r="J49" s="334">
        <f t="shared" si="11"/>
        <v>1</v>
      </c>
      <c r="K49" s="334">
        <f t="shared" si="11"/>
        <v>7</v>
      </c>
      <c r="L49" s="81">
        <f t="shared" si="10"/>
        <v>2.0515463917525771</v>
      </c>
    </row>
    <row r="50" spans="2:12" ht="15" customHeight="1">
      <c r="B50" s="572"/>
      <c r="C50" s="373"/>
      <c r="D50" s="374" t="s">
        <v>566</v>
      </c>
      <c r="E50" s="393"/>
      <c r="F50" s="96">
        <v>98</v>
      </c>
      <c r="G50" s="96">
        <f t="shared" si="9"/>
        <v>203</v>
      </c>
      <c r="H50" s="96">
        <v>101</v>
      </c>
      <c r="I50" s="96">
        <v>102</v>
      </c>
      <c r="J50" s="94">
        <f t="shared" si="11"/>
        <v>1</v>
      </c>
      <c r="K50" s="334">
        <f t="shared" si="11"/>
        <v>4</v>
      </c>
      <c r="L50" s="81">
        <f t="shared" si="10"/>
        <v>2.0714285714285716</v>
      </c>
    </row>
    <row r="51" spans="2:12" ht="15" customHeight="1">
      <c r="B51" s="572"/>
      <c r="C51" s="381"/>
      <c r="D51" s="374" t="s">
        <v>567</v>
      </c>
      <c r="E51" s="394"/>
      <c r="F51" s="96">
        <v>93</v>
      </c>
      <c r="G51" s="95">
        <f t="shared" si="9"/>
        <v>197</v>
      </c>
      <c r="H51" s="96">
        <v>97</v>
      </c>
      <c r="I51" s="96">
        <v>100</v>
      </c>
      <c r="J51" s="334">
        <f t="shared" si="11"/>
        <v>-5</v>
      </c>
      <c r="K51" s="334">
        <f t="shared" si="11"/>
        <v>-6</v>
      </c>
      <c r="L51" s="81">
        <f t="shared" si="10"/>
        <v>2.118279569892473</v>
      </c>
    </row>
    <row r="52" spans="2:12" ht="15" customHeight="1">
      <c r="B52" s="572"/>
      <c r="C52" s="373"/>
      <c r="D52" s="374" t="s">
        <v>568</v>
      </c>
      <c r="E52" s="394"/>
      <c r="F52" s="96">
        <v>95</v>
      </c>
      <c r="G52" s="95">
        <f t="shared" si="9"/>
        <v>191</v>
      </c>
      <c r="H52" s="96">
        <v>96</v>
      </c>
      <c r="I52" s="96">
        <v>95</v>
      </c>
      <c r="J52" s="334">
        <f t="shared" si="11"/>
        <v>2</v>
      </c>
      <c r="K52" s="94">
        <f t="shared" si="11"/>
        <v>-6</v>
      </c>
      <c r="L52" s="81">
        <f t="shared" si="10"/>
        <v>2.0105263157894737</v>
      </c>
    </row>
    <row r="53" spans="2:12" ht="15" customHeight="1">
      <c r="B53" s="572"/>
      <c r="C53" s="382"/>
      <c r="D53" s="411" t="s">
        <v>569</v>
      </c>
      <c r="E53" s="393"/>
      <c r="F53" s="95">
        <v>159</v>
      </c>
      <c r="G53" s="95">
        <f t="shared" si="9"/>
        <v>247</v>
      </c>
      <c r="H53" s="95">
        <v>101</v>
      </c>
      <c r="I53" s="95">
        <v>146</v>
      </c>
      <c r="J53" s="97">
        <f t="shared" si="11"/>
        <v>64</v>
      </c>
      <c r="K53" s="92">
        <f t="shared" si="11"/>
        <v>56</v>
      </c>
      <c r="L53" s="79">
        <f t="shared" si="10"/>
        <v>1.5534591194968554</v>
      </c>
    </row>
    <row r="54" spans="2:12" ht="15" customHeight="1">
      <c r="B54" s="569"/>
      <c r="C54" s="373"/>
      <c r="D54" s="374" t="s">
        <v>570</v>
      </c>
      <c r="E54" s="394"/>
      <c r="F54" s="96">
        <v>176</v>
      </c>
      <c r="G54" s="95">
        <f t="shared" si="9"/>
        <v>262</v>
      </c>
      <c r="H54" s="96">
        <v>108</v>
      </c>
      <c r="I54" s="96">
        <v>154</v>
      </c>
      <c r="J54" s="334">
        <f t="shared" si="11"/>
        <v>17</v>
      </c>
      <c r="K54" s="334">
        <f t="shared" si="11"/>
        <v>15</v>
      </c>
      <c r="L54" s="81">
        <f t="shared" si="10"/>
        <v>1.4886363636363635</v>
      </c>
    </row>
    <row r="55" spans="2:12" ht="15" customHeight="1">
      <c r="B55" s="585"/>
      <c r="C55" s="383"/>
      <c r="D55" s="405" t="s">
        <v>573</v>
      </c>
      <c r="E55" s="398"/>
      <c r="F55" s="399">
        <v>181</v>
      </c>
      <c r="G55" s="406">
        <f t="shared" si="9"/>
        <v>263</v>
      </c>
      <c r="H55" s="399">
        <v>110</v>
      </c>
      <c r="I55" s="399">
        <v>153</v>
      </c>
      <c r="J55" s="400">
        <f t="shared" si="11"/>
        <v>5</v>
      </c>
      <c r="K55" s="387">
        <f t="shared" si="11"/>
        <v>1</v>
      </c>
      <c r="L55" s="388">
        <f t="shared" si="10"/>
        <v>1.4530386740331491</v>
      </c>
    </row>
    <row r="56" spans="2:12">
      <c r="D56" s="412"/>
    </row>
    <row r="57" spans="2:12">
      <c r="J57" s="371"/>
      <c r="K57" s="371"/>
    </row>
  </sheetData>
  <mergeCells count="18">
    <mergeCell ref="L3:L4"/>
    <mergeCell ref="B3:B4"/>
    <mergeCell ref="C3:E4"/>
    <mergeCell ref="F3:F4"/>
    <mergeCell ref="G3:I3"/>
    <mergeCell ref="J3:K3"/>
    <mergeCell ref="B54:B55"/>
    <mergeCell ref="B5:B6"/>
    <mergeCell ref="B7:B14"/>
    <mergeCell ref="B15:B16"/>
    <mergeCell ref="B18:B19"/>
    <mergeCell ref="B20:B27"/>
    <mergeCell ref="B28:B29"/>
    <mergeCell ref="B31:B32"/>
    <mergeCell ref="B33:B40"/>
    <mergeCell ref="B41:B42"/>
    <mergeCell ref="B44:B45"/>
    <mergeCell ref="B46:B53"/>
  </mergeCells>
  <phoneticPr fontId="3"/>
  <printOptions horizontalCentered="1" gridLinesSet="0"/>
  <pageMargins left="0.59055118110236227" right="0.59055118110236227" top="0.6692913385826772" bottom="0.47244094488188981" header="0.31496062992125984" footer="0.31496062992125984"/>
  <pageSetup paperSize="9" scale="97" orientation="portrait" r:id="rId1"/>
  <headerFooter alignWithMargins="0">
    <oddHeader>&amp;L&amp;10人　　口</oddHeader>
    <oddFooter>&amp;C－18－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"/>
  <sheetViews>
    <sheetView zoomScaleNormal="100" workbookViewId="0">
      <selection activeCell="O54" sqref="O54"/>
    </sheetView>
  </sheetViews>
  <sheetFormatPr defaultColWidth="10.875" defaultRowHeight="13.5"/>
  <cols>
    <col min="1" max="1" width="0.875" style="84" customWidth="1"/>
    <col min="2" max="2" width="4.75" style="84" customWidth="1"/>
    <col min="3" max="3" width="1.625" style="84" customWidth="1"/>
    <col min="4" max="4" width="8.5" style="84" customWidth="1"/>
    <col min="5" max="5" width="1.625" style="84" customWidth="1"/>
    <col min="6" max="6" width="9.5" style="84" customWidth="1"/>
    <col min="7" max="7" width="3.25" style="84" customWidth="1"/>
    <col min="8" max="8" width="6.875" style="84" customWidth="1"/>
    <col min="9" max="9" width="7.75" style="84" customWidth="1"/>
    <col min="10" max="10" width="1.625" style="84" customWidth="1"/>
    <col min="11" max="11" width="9.375" style="84" customWidth="1"/>
    <col min="12" max="12" width="3.5" style="84" customWidth="1"/>
    <col min="13" max="13" width="5.875" style="84" customWidth="1"/>
    <col min="14" max="14" width="6.5" style="84" customWidth="1"/>
    <col min="15" max="15" width="3.375" style="84" customWidth="1"/>
    <col min="16" max="16" width="10.625" style="84" customWidth="1"/>
    <col min="17" max="16384" width="10.875" style="84"/>
  </cols>
  <sheetData>
    <row r="1" spans="2:16" ht="18" customHeight="1">
      <c r="B1" s="407" t="s">
        <v>177</v>
      </c>
    </row>
    <row r="2" spans="2:16" ht="15" customHeight="1">
      <c r="P2" s="371" t="s">
        <v>574</v>
      </c>
    </row>
    <row r="3" spans="2:16" ht="18" customHeight="1">
      <c r="B3" s="649" t="s">
        <v>176</v>
      </c>
      <c r="C3" s="580" t="s">
        <v>575</v>
      </c>
      <c r="D3" s="580"/>
      <c r="E3" s="580"/>
      <c r="F3" s="580" t="s">
        <v>120</v>
      </c>
      <c r="G3" s="650" t="s">
        <v>576</v>
      </c>
      <c r="H3" s="651"/>
      <c r="I3" s="651"/>
      <c r="J3" s="651"/>
      <c r="K3" s="652"/>
      <c r="L3" s="650" t="s">
        <v>108</v>
      </c>
      <c r="M3" s="651"/>
      <c r="N3" s="651"/>
      <c r="O3" s="652"/>
      <c r="P3" s="582" t="s">
        <v>577</v>
      </c>
    </row>
    <row r="4" spans="2:16" ht="18" customHeight="1">
      <c r="B4" s="584"/>
      <c r="C4" s="581"/>
      <c r="D4" s="581"/>
      <c r="E4" s="581"/>
      <c r="F4" s="581"/>
      <c r="G4" s="653" t="s">
        <v>121</v>
      </c>
      <c r="H4" s="591"/>
      <c r="I4" s="653" t="s">
        <v>110</v>
      </c>
      <c r="J4" s="591"/>
      <c r="K4" s="420" t="s">
        <v>111</v>
      </c>
      <c r="L4" s="653" t="s">
        <v>578</v>
      </c>
      <c r="M4" s="591"/>
      <c r="N4" s="653" t="s">
        <v>579</v>
      </c>
      <c r="O4" s="591"/>
      <c r="P4" s="583"/>
    </row>
    <row r="5" spans="2:16" ht="15" customHeight="1">
      <c r="B5" s="571"/>
      <c r="C5" s="373"/>
      <c r="D5" s="374" t="s">
        <v>563</v>
      </c>
      <c r="E5" s="394"/>
      <c r="F5" s="95">
        <v>138</v>
      </c>
      <c r="G5" s="623">
        <f t="shared" ref="G5:G16" si="0">SUM(I5:K5)</f>
        <v>451</v>
      </c>
      <c r="H5" s="624"/>
      <c r="I5" s="623">
        <v>229</v>
      </c>
      <c r="J5" s="624"/>
      <c r="K5" s="421">
        <v>222</v>
      </c>
      <c r="L5" s="625">
        <v>2</v>
      </c>
      <c r="M5" s="626"/>
      <c r="N5" s="625">
        <v>-1</v>
      </c>
      <c r="O5" s="626"/>
      <c r="P5" s="127">
        <f t="shared" ref="P5:P16" si="1">G5/F5</f>
        <v>3.2681159420289854</v>
      </c>
    </row>
    <row r="6" spans="2:16" ht="15" customHeight="1">
      <c r="B6" s="569"/>
      <c r="C6" s="373"/>
      <c r="D6" s="374" t="s">
        <v>580</v>
      </c>
      <c r="E6" s="394"/>
      <c r="F6" s="96">
        <v>140</v>
      </c>
      <c r="G6" s="623">
        <f t="shared" si="0"/>
        <v>441</v>
      </c>
      <c r="H6" s="624"/>
      <c r="I6" s="623">
        <v>229</v>
      </c>
      <c r="J6" s="624"/>
      <c r="K6" s="130">
        <v>212</v>
      </c>
      <c r="L6" s="641">
        <f t="shared" ref="L6:L16" si="2">F6-F5</f>
        <v>2</v>
      </c>
      <c r="M6" s="642"/>
      <c r="N6" s="625">
        <f t="shared" ref="N6:N16" si="3">G6-G5</f>
        <v>-10</v>
      </c>
      <c r="O6" s="626"/>
      <c r="P6" s="127">
        <f t="shared" si="1"/>
        <v>3.15</v>
      </c>
    </row>
    <row r="7" spans="2:16" ht="15" customHeight="1">
      <c r="B7" s="572" t="s">
        <v>172</v>
      </c>
      <c r="C7" s="373"/>
      <c r="D7" s="374" t="s">
        <v>112</v>
      </c>
      <c r="E7" s="394"/>
      <c r="F7" s="96">
        <v>138</v>
      </c>
      <c r="G7" s="623">
        <f t="shared" si="0"/>
        <v>434</v>
      </c>
      <c r="H7" s="624"/>
      <c r="I7" s="623">
        <v>226</v>
      </c>
      <c r="J7" s="624"/>
      <c r="K7" s="130">
        <v>208</v>
      </c>
      <c r="L7" s="641">
        <f t="shared" si="2"/>
        <v>-2</v>
      </c>
      <c r="M7" s="642"/>
      <c r="N7" s="625">
        <f t="shared" si="3"/>
        <v>-7</v>
      </c>
      <c r="O7" s="626"/>
      <c r="P7" s="127">
        <f t="shared" si="1"/>
        <v>3.1449275362318843</v>
      </c>
    </row>
    <row r="8" spans="2:16" ht="15" customHeight="1">
      <c r="B8" s="572"/>
      <c r="C8" s="373"/>
      <c r="D8" s="374" t="s">
        <v>113</v>
      </c>
      <c r="E8" s="394"/>
      <c r="F8" s="95">
        <v>140</v>
      </c>
      <c r="G8" s="623">
        <f t="shared" si="0"/>
        <v>431</v>
      </c>
      <c r="H8" s="624"/>
      <c r="I8" s="623">
        <v>224</v>
      </c>
      <c r="J8" s="624"/>
      <c r="K8" s="421">
        <v>207</v>
      </c>
      <c r="L8" s="641">
        <f t="shared" si="2"/>
        <v>2</v>
      </c>
      <c r="M8" s="642"/>
      <c r="N8" s="625">
        <f t="shared" si="3"/>
        <v>-3</v>
      </c>
      <c r="O8" s="626"/>
      <c r="P8" s="131">
        <f t="shared" si="1"/>
        <v>3.0785714285714287</v>
      </c>
    </row>
    <row r="9" spans="2:16" ht="15" customHeight="1">
      <c r="B9" s="572"/>
      <c r="C9" s="373"/>
      <c r="D9" s="374" t="s">
        <v>114</v>
      </c>
      <c r="E9" s="395"/>
      <c r="F9" s="96">
        <v>142</v>
      </c>
      <c r="G9" s="623">
        <f t="shared" si="0"/>
        <v>431</v>
      </c>
      <c r="H9" s="624"/>
      <c r="I9" s="623">
        <v>223</v>
      </c>
      <c r="J9" s="624"/>
      <c r="K9" s="130">
        <v>208</v>
      </c>
      <c r="L9" s="641">
        <f t="shared" si="2"/>
        <v>2</v>
      </c>
      <c r="M9" s="642"/>
      <c r="N9" s="625">
        <f t="shared" si="3"/>
        <v>0</v>
      </c>
      <c r="O9" s="626"/>
      <c r="P9" s="127">
        <f t="shared" si="1"/>
        <v>3.035211267605634</v>
      </c>
    </row>
    <row r="10" spans="2:16" ht="15" customHeight="1">
      <c r="B10" s="572"/>
      <c r="C10" s="373"/>
      <c r="D10" s="374" t="s">
        <v>115</v>
      </c>
      <c r="E10" s="396"/>
      <c r="F10" s="96">
        <v>145</v>
      </c>
      <c r="G10" s="623">
        <f t="shared" si="0"/>
        <v>418</v>
      </c>
      <c r="H10" s="624"/>
      <c r="I10" s="623">
        <v>214</v>
      </c>
      <c r="J10" s="624"/>
      <c r="K10" s="130">
        <v>204</v>
      </c>
      <c r="L10" s="641">
        <f t="shared" si="2"/>
        <v>3</v>
      </c>
      <c r="M10" s="642"/>
      <c r="N10" s="625">
        <f t="shared" si="3"/>
        <v>-13</v>
      </c>
      <c r="O10" s="626"/>
      <c r="P10" s="127">
        <f t="shared" si="1"/>
        <v>2.8827586206896552</v>
      </c>
    </row>
    <row r="11" spans="2:16" ht="15" customHeight="1">
      <c r="B11" s="572"/>
      <c r="C11" s="373"/>
      <c r="D11" s="374" t="s">
        <v>566</v>
      </c>
      <c r="E11" s="393"/>
      <c r="F11" s="96">
        <v>142</v>
      </c>
      <c r="G11" s="623">
        <f t="shared" si="0"/>
        <v>400</v>
      </c>
      <c r="H11" s="640"/>
      <c r="I11" s="623">
        <v>206</v>
      </c>
      <c r="J11" s="624"/>
      <c r="K11" s="130">
        <v>194</v>
      </c>
      <c r="L11" s="641">
        <f t="shared" si="2"/>
        <v>-3</v>
      </c>
      <c r="M11" s="642"/>
      <c r="N11" s="625">
        <f t="shared" si="3"/>
        <v>-18</v>
      </c>
      <c r="O11" s="626"/>
      <c r="P11" s="127">
        <f t="shared" si="1"/>
        <v>2.816901408450704</v>
      </c>
    </row>
    <row r="12" spans="2:16" ht="15" customHeight="1">
      <c r="B12" s="572"/>
      <c r="C12" s="381"/>
      <c r="D12" s="374" t="s">
        <v>567</v>
      </c>
      <c r="E12" s="394"/>
      <c r="F12" s="96">
        <v>133</v>
      </c>
      <c r="G12" s="623">
        <f t="shared" si="0"/>
        <v>356</v>
      </c>
      <c r="H12" s="640"/>
      <c r="I12" s="623">
        <v>184</v>
      </c>
      <c r="J12" s="624"/>
      <c r="K12" s="130">
        <v>172</v>
      </c>
      <c r="L12" s="641">
        <f t="shared" si="2"/>
        <v>-9</v>
      </c>
      <c r="M12" s="642"/>
      <c r="N12" s="625">
        <f t="shared" si="3"/>
        <v>-44</v>
      </c>
      <c r="O12" s="626"/>
      <c r="P12" s="127">
        <f t="shared" si="1"/>
        <v>2.6766917293233083</v>
      </c>
    </row>
    <row r="13" spans="2:16" ht="15" customHeight="1">
      <c r="B13" s="572"/>
      <c r="C13" s="373"/>
      <c r="D13" s="374" t="s">
        <v>568</v>
      </c>
      <c r="E13" s="394"/>
      <c r="F13" s="96">
        <v>131</v>
      </c>
      <c r="G13" s="623">
        <f t="shared" si="0"/>
        <v>343</v>
      </c>
      <c r="H13" s="640"/>
      <c r="I13" s="623">
        <v>172</v>
      </c>
      <c r="J13" s="624"/>
      <c r="K13" s="130">
        <v>171</v>
      </c>
      <c r="L13" s="625">
        <f t="shared" si="2"/>
        <v>-2</v>
      </c>
      <c r="M13" s="626"/>
      <c r="N13" s="625">
        <f t="shared" si="3"/>
        <v>-13</v>
      </c>
      <c r="O13" s="626"/>
      <c r="P13" s="127">
        <f t="shared" si="1"/>
        <v>2.6183206106870229</v>
      </c>
    </row>
    <row r="14" spans="2:16" ht="15" customHeight="1">
      <c r="B14" s="572"/>
      <c r="C14" s="382"/>
      <c r="D14" s="374" t="s">
        <v>569</v>
      </c>
      <c r="E14" s="393"/>
      <c r="F14" s="95">
        <v>133</v>
      </c>
      <c r="G14" s="627">
        <f t="shared" si="0"/>
        <v>328</v>
      </c>
      <c r="H14" s="633"/>
      <c r="I14" s="627">
        <v>162</v>
      </c>
      <c r="J14" s="628"/>
      <c r="K14" s="421">
        <v>166</v>
      </c>
      <c r="L14" s="636">
        <f t="shared" si="2"/>
        <v>2</v>
      </c>
      <c r="M14" s="637"/>
      <c r="N14" s="629">
        <f t="shared" si="3"/>
        <v>-15</v>
      </c>
      <c r="O14" s="630"/>
      <c r="P14" s="131">
        <f t="shared" si="1"/>
        <v>2.4661654135338344</v>
      </c>
    </row>
    <row r="15" spans="2:16" ht="15" customHeight="1">
      <c r="B15" s="569"/>
      <c r="C15" s="373"/>
      <c r="D15" s="374" t="s">
        <v>570</v>
      </c>
      <c r="E15" s="394"/>
      <c r="F15" s="96">
        <v>137</v>
      </c>
      <c r="G15" s="623">
        <f t="shared" si="0"/>
        <v>333</v>
      </c>
      <c r="H15" s="640"/>
      <c r="I15" s="623">
        <v>166</v>
      </c>
      <c r="J15" s="624"/>
      <c r="K15" s="130">
        <v>167</v>
      </c>
      <c r="L15" s="641">
        <f t="shared" si="2"/>
        <v>4</v>
      </c>
      <c r="M15" s="642"/>
      <c r="N15" s="625">
        <f t="shared" si="3"/>
        <v>5</v>
      </c>
      <c r="O15" s="626"/>
      <c r="P15" s="127">
        <f t="shared" si="1"/>
        <v>2.4306569343065694</v>
      </c>
    </row>
    <row r="16" spans="2:16" ht="15" customHeight="1">
      <c r="B16" s="570"/>
      <c r="C16" s="383"/>
      <c r="D16" s="374" t="s">
        <v>581</v>
      </c>
      <c r="E16" s="398"/>
      <c r="F16" s="399">
        <v>138</v>
      </c>
      <c r="G16" s="617">
        <f t="shared" si="0"/>
        <v>325</v>
      </c>
      <c r="H16" s="648"/>
      <c r="I16" s="617">
        <v>163</v>
      </c>
      <c r="J16" s="618"/>
      <c r="K16" s="422">
        <v>162</v>
      </c>
      <c r="L16" s="619">
        <f t="shared" si="2"/>
        <v>1</v>
      </c>
      <c r="M16" s="620"/>
      <c r="N16" s="619">
        <f t="shared" si="3"/>
        <v>-8</v>
      </c>
      <c r="O16" s="620"/>
      <c r="P16" s="423">
        <f t="shared" si="1"/>
        <v>2.3550724637681157</v>
      </c>
    </row>
    <row r="17" spans="2:17" ht="15" customHeight="1">
      <c r="D17" s="389"/>
      <c r="F17" s="390"/>
      <c r="G17" s="390"/>
      <c r="H17" s="390"/>
      <c r="I17" s="390"/>
      <c r="J17" s="390"/>
      <c r="K17" s="390"/>
      <c r="L17" s="390"/>
      <c r="M17" s="391"/>
      <c r="N17" s="391"/>
      <c r="O17" s="391"/>
      <c r="P17" s="129"/>
    </row>
    <row r="18" spans="2:17" ht="15" customHeight="1">
      <c r="B18" s="424"/>
      <c r="C18" s="392"/>
      <c r="D18" s="374" t="s">
        <v>563</v>
      </c>
      <c r="E18" s="425"/>
      <c r="F18" s="345">
        <v>110</v>
      </c>
      <c r="G18" s="623">
        <f t="shared" ref="G18:G22" si="4">SUM(I18:K18)</f>
        <v>418</v>
      </c>
      <c r="H18" s="640"/>
      <c r="I18" s="634">
        <v>202</v>
      </c>
      <c r="J18" s="635"/>
      <c r="K18" s="426">
        <v>216</v>
      </c>
      <c r="L18" s="641">
        <v>0</v>
      </c>
      <c r="M18" s="642"/>
      <c r="N18" s="645">
        <v>0</v>
      </c>
      <c r="O18" s="646"/>
      <c r="P18" s="127">
        <f t="shared" ref="P18:P25" si="5">G18/F18</f>
        <v>3.8</v>
      </c>
    </row>
    <row r="19" spans="2:17" ht="15" customHeight="1">
      <c r="B19" s="427"/>
      <c r="C19" s="373"/>
      <c r="D19" s="374" t="s">
        <v>580</v>
      </c>
      <c r="E19" s="396"/>
      <c r="F19" s="335">
        <v>111</v>
      </c>
      <c r="G19" s="623">
        <f t="shared" si="4"/>
        <v>417</v>
      </c>
      <c r="H19" s="640"/>
      <c r="I19" s="645">
        <v>201</v>
      </c>
      <c r="J19" s="647"/>
      <c r="K19" s="335">
        <v>216</v>
      </c>
      <c r="L19" s="641">
        <f t="shared" ref="L19" si="6">F19-F18</f>
        <v>1</v>
      </c>
      <c r="M19" s="642"/>
      <c r="N19" s="638">
        <f>G19-G18</f>
        <v>-1</v>
      </c>
      <c r="O19" s="639"/>
      <c r="P19" s="127">
        <f t="shared" si="5"/>
        <v>3.7567567567567566</v>
      </c>
    </row>
    <row r="20" spans="2:17" ht="15" customHeight="1">
      <c r="B20" s="572" t="s">
        <v>171</v>
      </c>
      <c r="C20" s="373"/>
      <c r="D20" s="374" t="s">
        <v>112</v>
      </c>
      <c r="E20" s="396"/>
      <c r="F20" s="428">
        <v>109</v>
      </c>
      <c r="G20" s="627">
        <f t="shared" si="4"/>
        <v>408</v>
      </c>
      <c r="H20" s="633"/>
      <c r="I20" s="634">
        <v>200</v>
      </c>
      <c r="J20" s="635"/>
      <c r="K20" s="426">
        <v>208</v>
      </c>
      <c r="L20" s="636">
        <f>F20-F19</f>
        <v>-2</v>
      </c>
      <c r="M20" s="637"/>
      <c r="N20" s="638">
        <f>G20-G19</f>
        <v>-9</v>
      </c>
      <c r="O20" s="639"/>
      <c r="P20" s="128">
        <f t="shared" si="5"/>
        <v>3.7431192660550461</v>
      </c>
    </row>
    <row r="21" spans="2:17" ht="15" customHeight="1">
      <c r="B21" s="572"/>
      <c r="C21" s="373"/>
      <c r="D21" s="374" t="s">
        <v>113</v>
      </c>
      <c r="E21" s="396"/>
      <c r="F21" s="345">
        <v>112</v>
      </c>
      <c r="G21" s="623">
        <f t="shared" si="4"/>
        <v>409</v>
      </c>
      <c r="H21" s="640"/>
      <c r="I21" s="634">
        <v>202</v>
      </c>
      <c r="J21" s="635"/>
      <c r="K21" s="426">
        <v>207</v>
      </c>
      <c r="L21" s="641">
        <f t="shared" ref="L21:L29" si="7">F21-F20</f>
        <v>3</v>
      </c>
      <c r="M21" s="642"/>
      <c r="N21" s="643">
        <f>G21-G20</f>
        <v>1</v>
      </c>
      <c r="O21" s="607"/>
      <c r="P21" s="127">
        <f t="shared" si="5"/>
        <v>3.6517857142857144</v>
      </c>
    </row>
    <row r="22" spans="2:17" ht="15" customHeight="1">
      <c r="B22" s="572"/>
      <c r="C22" s="373"/>
      <c r="D22" s="374" t="s">
        <v>114</v>
      </c>
      <c r="E22" s="396"/>
      <c r="F22" s="346">
        <v>112</v>
      </c>
      <c r="G22" s="623">
        <f t="shared" si="4"/>
        <v>412</v>
      </c>
      <c r="H22" s="624"/>
      <c r="I22" s="609">
        <v>200</v>
      </c>
      <c r="J22" s="644"/>
      <c r="K22" s="335">
        <v>212</v>
      </c>
      <c r="L22" s="625">
        <f t="shared" si="7"/>
        <v>0</v>
      </c>
      <c r="M22" s="626"/>
      <c r="N22" s="607">
        <f t="shared" ref="N22" si="8">G22-G21</f>
        <v>3</v>
      </c>
      <c r="O22" s="608"/>
      <c r="P22" s="126">
        <f t="shared" si="5"/>
        <v>3.6785714285714284</v>
      </c>
      <c r="Q22" s="419"/>
    </row>
    <row r="23" spans="2:17" ht="15" customHeight="1">
      <c r="B23" s="572"/>
      <c r="C23" s="381"/>
      <c r="D23" s="374" t="s">
        <v>115</v>
      </c>
      <c r="E23" s="401"/>
      <c r="F23" s="346">
        <v>111</v>
      </c>
      <c r="G23" s="623">
        <f>SUM(I23:K23)</f>
        <v>409</v>
      </c>
      <c r="H23" s="624"/>
      <c r="I23" s="623">
        <v>199</v>
      </c>
      <c r="J23" s="624"/>
      <c r="K23" s="429">
        <v>210</v>
      </c>
      <c r="L23" s="625">
        <f t="shared" si="7"/>
        <v>-1</v>
      </c>
      <c r="M23" s="626"/>
      <c r="N23" s="607">
        <f>G23-G22</f>
        <v>-3</v>
      </c>
      <c r="O23" s="608"/>
      <c r="P23" s="125">
        <f t="shared" si="5"/>
        <v>3.6846846846846848</v>
      </c>
    </row>
    <row r="24" spans="2:17" ht="15" customHeight="1">
      <c r="B24" s="572"/>
      <c r="C24" s="373"/>
      <c r="D24" s="374" t="s">
        <v>566</v>
      </c>
      <c r="E24" s="396"/>
      <c r="F24" s="346">
        <v>112</v>
      </c>
      <c r="G24" s="623">
        <f t="shared" ref="G24" si="9">SUM(I24:K24)</f>
        <v>405</v>
      </c>
      <c r="H24" s="624"/>
      <c r="I24" s="623">
        <v>199</v>
      </c>
      <c r="J24" s="624"/>
      <c r="K24" s="335">
        <v>206</v>
      </c>
      <c r="L24" s="625">
        <f t="shared" si="7"/>
        <v>1</v>
      </c>
      <c r="M24" s="626"/>
      <c r="N24" s="607">
        <f t="shared" ref="N24" si="10">G24-G23</f>
        <v>-4</v>
      </c>
      <c r="O24" s="608"/>
      <c r="P24" s="125">
        <f t="shared" si="5"/>
        <v>3.6160714285714284</v>
      </c>
    </row>
    <row r="25" spans="2:17" ht="15" customHeight="1">
      <c r="B25" s="572"/>
      <c r="C25" s="430"/>
      <c r="D25" s="374" t="s">
        <v>567</v>
      </c>
      <c r="E25" s="431"/>
      <c r="F25" s="346">
        <v>114</v>
      </c>
      <c r="G25" s="609">
        <f>SUM(I25:K25)</f>
        <v>411</v>
      </c>
      <c r="H25" s="610"/>
      <c r="I25" s="611">
        <v>198</v>
      </c>
      <c r="J25" s="612"/>
      <c r="K25" s="335">
        <v>213</v>
      </c>
      <c r="L25" s="613">
        <f t="shared" si="7"/>
        <v>2</v>
      </c>
      <c r="M25" s="614"/>
      <c r="N25" s="615">
        <f>G25-G24</f>
        <v>6</v>
      </c>
      <c r="O25" s="616"/>
      <c r="P25" s="125">
        <f t="shared" si="5"/>
        <v>3.6052631578947367</v>
      </c>
    </row>
    <row r="26" spans="2:17" ht="15" customHeight="1">
      <c r="B26" s="572"/>
      <c r="C26" s="381"/>
      <c r="D26" s="374" t="s">
        <v>568</v>
      </c>
      <c r="E26" s="394"/>
      <c r="F26" s="335">
        <v>116</v>
      </c>
      <c r="G26" s="623">
        <f t="shared" ref="G26:G27" si="11">SUM(I26:K26)</f>
        <v>403</v>
      </c>
      <c r="H26" s="624"/>
      <c r="I26" s="623">
        <v>193</v>
      </c>
      <c r="J26" s="624"/>
      <c r="K26" s="335">
        <v>210</v>
      </c>
      <c r="L26" s="625">
        <f t="shared" si="7"/>
        <v>2</v>
      </c>
      <c r="M26" s="626"/>
      <c r="N26" s="607">
        <f t="shared" ref="N26:N27" si="12">G26-G25</f>
        <v>-8</v>
      </c>
      <c r="O26" s="608"/>
      <c r="P26" s="127">
        <f>G26/F26</f>
        <v>3.4741379310344827</v>
      </c>
    </row>
    <row r="27" spans="2:17" ht="15" customHeight="1">
      <c r="B27" s="427"/>
      <c r="C27" s="381"/>
      <c r="D27" s="374" t="s">
        <v>569</v>
      </c>
      <c r="E27" s="394"/>
      <c r="F27" s="432">
        <v>113</v>
      </c>
      <c r="G27" s="627">
        <f t="shared" si="11"/>
        <v>394</v>
      </c>
      <c r="H27" s="628"/>
      <c r="I27" s="627">
        <v>190</v>
      </c>
      <c r="J27" s="628"/>
      <c r="K27" s="426">
        <v>204</v>
      </c>
      <c r="L27" s="629">
        <f t="shared" si="7"/>
        <v>-3</v>
      </c>
      <c r="M27" s="630"/>
      <c r="N27" s="631">
        <f t="shared" si="12"/>
        <v>-9</v>
      </c>
      <c r="O27" s="632"/>
      <c r="P27" s="433">
        <f t="shared" ref="P27:P28" si="13">G27/F27</f>
        <v>3.4867256637168142</v>
      </c>
    </row>
    <row r="28" spans="2:17" ht="15" customHeight="1">
      <c r="B28" s="427"/>
      <c r="C28" s="381"/>
      <c r="D28" s="374" t="s">
        <v>570</v>
      </c>
      <c r="E28" s="434"/>
      <c r="F28" s="346">
        <v>114</v>
      </c>
      <c r="G28" s="609">
        <f>SUM(I28:K28)</f>
        <v>380</v>
      </c>
      <c r="H28" s="610"/>
      <c r="I28" s="611">
        <v>185</v>
      </c>
      <c r="J28" s="612"/>
      <c r="K28" s="335">
        <v>195</v>
      </c>
      <c r="L28" s="613">
        <f t="shared" si="7"/>
        <v>1</v>
      </c>
      <c r="M28" s="614"/>
      <c r="N28" s="615">
        <f>G28-G27</f>
        <v>-14</v>
      </c>
      <c r="O28" s="616"/>
      <c r="P28" s="125">
        <f t="shared" si="13"/>
        <v>3.3333333333333335</v>
      </c>
    </row>
    <row r="29" spans="2:17" ht="15" customHeight="1">
      <c r="B29" s="435"/>
      <c r="C29" s="383"/>
      <c r="D29" s="405" t="s">
        <v>573</v>
      </c>
      <c r="E29" s="398"/>
      <c r="F29" s="436">
        <v>111</v>
      </c>
      <c r="G29" s="617">
        <f t="shared" ref="G29" si="14">SUM(I29:K29)</f>
        <v>362</v>
      </c>
      <c r="H29" s="618"/>
      <c r="I29" s="617">
        <v>178</v>
      </c>
      <c r="J29" s="618"/>
      <c r="K29" s="436">
        <v>184</v>
      </c>
      <c r="L29" s="619">
        <f t="shared" si="7"/>
        <v>-3</v>
      </c>
      <c r="M29" s="620"/>
      <c r="N29" s="621">
        <f t="shared" ref="N29" si="15">G29-G28</f>
        <v>-18</v>
      </c>
      <c r="O29" s="622"/>
      <c r="P29" s="423">
        <f>G29/F29</f>
        <v>3.2612612612612613</v>
      </c>
    </row>
    <row r="30" spans="2:17" ht="15" customHeight="1">
      <c r="B30" s="437"/>
      <c r="C30" s="431"/>
      <c r="D30" s="438"/>
      <c r="E30" s="431"/>
      <c r="F30" s="439"/>
      <c r="G30" s="439"/>
      <c r="H30" s="440"/>
      <c r="I30" s="441"/>
      <c r="J30" s="440"/>
      <c r="K30" s="439"/>
      <c r="L30" s="442"/>
      <c r="M30" s="440"/>
      <c r="N30" s="442"/>
      <c r="O30" s="440"/>
    </row>
    <row r="31" spans="2:17" ht="15" customHeight="1">
      <c r="F31" s="443"/>
      <c r="G31" s="443"/>
      <c r="H31" s="443"/>
      <c r="I31" s="443"/>
      <c r="J31" s="443"/>
      <c r="K31" s="443"/>
      <c r="L31" s="443"/>
      <c r="M31" s="444"/>
      <c r="N31" s="444"/>
      <c r="O31" s="444"/>
    </row>
    <row r="32" spans="2:17" ht="24" customHeight="1">
      <c r="B32" s="445" t="s">
        <v>585</v>
      </c>
      <c r="D32" s="446"/>
      <c r="F32" s="443"/>
      <c r="G32" s="443"/>
      <c r="H32" s="443"/>
      <c r="I32" s="443"/>
      <c r="J32" s="443"/>
      <c r="K32" s="443"/>
      <c r="L32" s="443"/>
      <c r="M32" s="444"/>
      <c r="N32" s="444"/>
      <c r="O32" s="444"/>
      <c r="P32" s="447"/>
    </row>
    <row r="33" spans="1:29" ht="24" customHeight="1">
      <c r="B33" s="601"/>
      <c r="C33" s="601"/>
      <c r="D33" s="601"/>
      <c r="E33" s="601"/>
      <c r="F33" s="601"/>
      <c r="G33" s="602"/>
      <c r="H33" s="602"/>
      <c r="I33" s="602"/>
      <c r="J33" s="602"/>
      <c r="K33" s="602"/>
      <c r="L33" s="603"/>
      <c r="M33" s="603"/>
      <c r="N33" s="603"/>
      <c r="O33" s="603"/>
      <c r="P33" s="603"/>
    </row>
    <row r="34" spans="1:29" ht="27" customHeight="1">
      <c r="B34" s="604" t="s">
        <v>170</v>
      </c>
      <c r="C34" s="580"/>
      <c r="D34" s="580"/>
      <c r="E34" s="580"/>
      <c r="F34" s="580"/>
      <c r="G34" s="605" t="s">
        <v>169</v>
      </c>
      <c r="H34" s="605"/>
      <c r="I34" s="605"/>
      <c r="J34" s="605"/>
      <c r="K34" s="605"/>
      <c r="L34" s="605" t="s">
        <v>168</v>
      </c>
      <c r="M34" s="605"/>
      <c r="N34" s="605"/>
      <c r="O34" s="605"/>
      <c r="P34" s="606"/>
      <c r="Q34" s="431"/>
      <c r="R34" s="431"/>
      <c r="S34" s="431"/>
      <c r="T34" s="431"/>
      <c r="U34" s="431"/>
      <c r="V34" s="431"/>
      <c r="W34" s="431"/>
      <c r="X34" s="431"/>
      <c r="Y34" s="448"/>
      <c r="Z34" s="449"/>
      <c r="AA34" s="449"/>
      <c r="AB34" s="449"/>
      <c r="AC34" s="449"/>
    </row>
    <row r="35" spans="1:29" ht="24" customHeight="1">
      <c r="B35" s="600" t="s">
        <v>562</v>
      </c>
      <c r="C35" s="581"/>
      <c r="D35" s="581"/>
      <c r="E35" s="581"/>
      <c r="F35" s="581"/>
      <c r="G35" s="592">
        <v>9002</v>
      </c>
      <c r="H35" s="592"/>
      <c r="I35" s="592"/>
      <c r="J35" s="592"/>
      <c r="K35" s="592"/>
      <c r="L35" s="592">
        <v>26154</v>
      </c>
      <c r="M35" s="592"/>
      <c r="N35" s="592"/>
      <c r="O35" s="592"/>
      <c r="P35" s="593"/>
      <c r="Q35" s="450"/>
      <c r="R35" s="450"/>
      <c r="S35" s="450"/>
      <c r="T35" s="451"/>
      <c r="U35" s="451"/>
      <c r="V35" s="451"/>
      <c r="W35" s="451"/>
      <c r="X35" s="451"/>
      <c r="Y35" s="448"/>
      <c r="Z35" s="451"/>
      <c r="AA35" s="451"/>
      <c r="AB35" s="451"/>
      <c r="AC35" s="451"/>
    </row>
    <row r="36" spans="1:29" ht="24" customHeight="1">
      <c r="B36" s="589" t="s">
        <v>572</v>
      </c>
      <c r="C36" s="590"/>
      <c r="D36" s="590"/>
      <c r="E36" s="590"/>
      <c r="F36" s="591"/>
      <c r="G36" s="592">
        <v>9168</v>
      </c>
      <c r="H36" s="592"/>
      <c r="I36" s="592"/>
      <c r="J36" s="592"/>
      <c r="K36" s="592"/>
      <c r="L36" s="592">
        <v>26501</v>
      </c>
      <c r="M36" s="592"/>
      <c r="N36" s="592"/>
      <c r="O36" s="592"/>
      <c r="P36" s="593"/>
      <c r="Q36" s="431"/>
      <c r="R36" s="452"/>
      <c r="S36" s="452"/>
      <c r="T36" s="451"/>
      <c r="U36" s="451"/>
      <c r="V36" s="451"/>
      <c r="W36" s="451"/>
      <c r="X36" s="451"/>
      <c r="Y36" s="448"/>
      <c r="Z36" s="451"/>
      <c r="AA36" s="451"/>
      <c r="AB36" s="451"/>
      <c r="AC36" s="451"/>
    </row>
    <row r="37" spans="1:29" ht="24" customHeight="1">
      <c r="B37" s="589" t="s">
        <v>112</v>
      </c>
      <c r="C37" s="590"/>
      <c r="D37" s="590"/>
      <c r="E37" s="590"/>
      <c r="F37" s="591"/>
      <c r="G37" s="592">
        <v>9333</v>
      </c>
      <c r="H37" s="592"/>
      <c r="I37" s="592"/>
      <c r="J37" s="592"/>
      <c r="K37" s="592"/>
      <c r="L37" s="592">
        <v>26791</v>
      </c>
      <c r="M37" s="592"/>
      <c r="N37" s="592"/>
      <c r="O37" s="592"/>
      <c r="P37" s="593"/>
      <c r="Q37" s="450"/>
      <c r="R37" s="452"/>
      <c r="S37" s="452"/>
      <c r="T37" s="451"/>
      <c r="U37" s="451"/>
      <c r="V37" s="451"/>
      <c r="W37" s="451"/>
      <c r="X37" s="451"/>
      <c r="Y37" s="448"/>
      <c r="Z37" s="451"/>
      <c r="AA37" s="451"/>
      <c r="AB37" s="451"/>
      <c r="AC37" s="451"/>
    </row>
    <row r="38" spans="1:29" ht="24" customHeight="1">
      <c r="B38" s="589" t="s">
        <v>113</v>
      </c>
      <c r="C38" s="590"/>
      <c r="D38" s="590"/>
      <c r="E38" s="590"/>
      <c r="F38" s="591"/>
      <c r="G38" s="592">
        <v>9391</v>
      </c>
      <c r="H38" s="592"/>
      <c r="I38" s="592"/>
      <c r="J38" s="592"/>
      <c r="K38" s="592"/>
      <c r="L38" s="592">
        <v>27127</v>
      </c>
      <c r="M38" s="592"/>
      <c r="N38" s="592"/>
      <c r="O38" s="592"/>
      <c r="P38" s="593"/>
      <c r="Q38" s="431"/>
      <c r="R38" s="452"/>
      <c r="S38" s="452"/>
      <c r="T38" s="451"/>
      <c r="U38" s="451"/>
      <c r="V38" s="451"/>
      <c r="W38" s="451"/>
      <c r="X38" s="451"/>
      <c r="Y38" s="448"/>
      <c r="Z38" s="451"/>
      <c r="AA38" s="451"/>
      <c r="AB38" s="451"/>
      <c r="AC38" s="451"/>
    </row>
    <row r="39" spans="1:29" ht="24" customHeight="1">
      <c r="B39" s="589" t="s">
        <v>114</v>
      </c>
      <c r="C39" s="590"/>
      <c r="D39" s="590"/>
      <c r="E39" s="590"/>
      <c r="F39" s="591"/>
      <c r="G39" s="592">
        <v>9571</v>
      </c>
      <c r="H39" s="592"/>
      <c r="I39" s="592"/>
      <c r="J39" s="592"/>
      <c r="K39" s="592"/>
      <c r="L39" s="592">
        <v>27478</v>
      </c>
      <c r="M39" s="592"/>
      <c r="N39" s="592"/>
      <c r="O39" s="592"/>
      <c r="P39" s="593"/>
      <c r="Q39" s="450"/>
      <c r="R39" s="452"/>
      <c r="S39" s="452"/>
      <c r="T39" s="451"/>
      <c r="U39" s="451"/>
      <c r="V39" s="451"/>
      <c r="W39" s="451"/>
      <c r="X39" s="451"/>
      <c r="Y39" s="448"/>
      <c r="Z39" s="451"/>
      <c r="AA39" s="451"/>
      <c r="AB39" s="451"/>
      <c r="AC39" s="451"/>
    </row>
    <row r="40" spans="1:29" ht="24" customHeight="1">
      <c r="A40" s="84" t="s">
        <v>582</v>
      </c>
      <c r="B40" s="589" t="s">
        <v>115</v>
      </c>
      <c r="C40" s="590"/>
      <c r="D40" s="590"/>
      <c r="E40" s="590"/>
      <c r="F40" s="591"/>
      <c r="G40" s="592">
        <v>9781</v>
      </c>
      <c r="H40" s="592"/>
      <c r="I40" s="592"/>
      <c r="J40" s="592"/>
      <c r="K40" s="592"/>
      <c r="L40" s="592">
        <v>27938</v>
      </c>
      <c r="M40" s="592"/>
      <c r="N40" s="592"/>
      <c r="O40" s="592"/>
      <c r="P40" s="593"/>
      <c r="Q40" s="431"/>
      <c r="R40" s="452"/>
      <c r="S40" s="452"/>
      <c r="T40" s="451"/>
      <c r="U40" s="451"/>
      <c r="V40" s="451"/>
      <c r="W40" s="451"/>
      <c r="X40" s="451"/>
      <c r="Y40" s="448"/>
      <c r="Z40" s="451"/>
      <c r="AA40" s="451"/>
      <c r="AB40" s="451"/>
      <c r="AC40" s="451"/>
    </row>
    <row r="41" spans="1:29" ht="24" customHeight="1">
      <c r="B41" s="589" t="s">
        <v>566</v>
      </c>
      <c r="C41" s="590"/>
      <c r="D41" s="590"/>
      <c r="E41" s="590"/>
      <c r="F41" s="591"/>
      <c r="G41" s="592">
        <v>10001</v>
      </c>
      <c r="H41" s="592"/>
      <c r="I41" s="592"/>
      <c r="J41" s="592"/>
      <c r="K41" s="592"/>
      <c r="L41" s="592">
        <v>28398</v>
      </c>
      <c r="M41" s="592"/>
      <c r="N41" s="592"/>
      <c r="O41" s="592"/>
      <c r="P41" s="593"/>
      <c r="Q41" s="450"/>
      <c r="R41" s="452"/>
      <c r="S41" s="452"/>
      <c r="T41" s="451"/>
      <c r="U41" s="451"/>
      <c r="V41" s="451"/>
      <c r="W41" s="451"/>
      <c r="X41" s="451"/>
      <c r="Y41" s="448"/>
      <c r="Z41" s="451"/>
      <c r="AA41" s="451"/>
      <c r="AB41" s="451"/>
      <c r="AC41" s="451"/>
    </row>
    <row r="42" spans="1:29" ht="24" customHeight="1">
      <c r="B42" s="589" t="s">
        <v>567</v>
      </c>
      <c r="C42" s="590"/>
      <c r="D42" s="590"/>
      <c r="E42" s="590"/>
      <c r="F42" s="591"/>
      <c r="G42" s="592">
        <v>10199</v>
      </c>
      <c r="H42" s="592"/>
      <c r="I42" s="592"/>
      <c r="J42" s="592"/>
      <c r="K42" s="592"/>
      <c r="L42" s="592">
        <v>28771</v>
      </c>
      <c r="M42" s="592"/>
      <c r="N42" s="592"/>
      <c r="O42" s="592"/>
      <c r="P42" s="593"/>
      <c r="Q42" s="431"/>
      <c r="R42" s="452"/>
      <c r="S42" s="452"/>
      <c r="T42" s="451"/>
      <c r="U42" s="451"/>
      <c r="V42" s="451"/>
      <c r="W42" s="451"/>
      <c r="X42" s="451"/>
      <c r="Y42" s="448"/>
      <c r="Z42" s="451"/>
      <c r="AA42" s="451"/>
      <c r="AB42" s="451"/>
      <c r="AC42" s="451"/>
    </row>
    <row r="43" spans="1:29" ht="24" customHeight="1">
      <c r="B43" s="589" t="s">
        <v>568</v>
      </c>
      <c r="C43" s="590"/>
      <c r="D43" s="590"/>
      <c r="E43" s="590"/>
      <c r="F43" s="591"/>
      <c r="G43" s="592">
        <v>10398</v>
      </c>
      <c r="H43" s="592"/>
      <c r="I43" s="592"/>
      <c r="J43" s="592"/>
      <c r="K43" s="592"/>
      <c r="L43" s="592">
        <v>29198</v>
      </c>
      <c r="M43" s="592"/>
      <c r="N43" s="592"/>
      <c r="O43" s="592"/>
      <c r="P43" s="593"/>
      <c r="Q43" s="450"/>
      <c r="R43" s="452"/>
      <c r="S43" s="452"/>
      <c r="T43" s="451"/>
      <c r="U43" s="451"/>
      <c r="V43" s="451"/>
      <c r="W43" s="451"/>
      <c r="X43" s="451"/>
      <c r="Y43" s="448"/>
      <c r="Z43" s="451"/>
      <c r="AA43" s="451"/>
      <c r="AB43" s="451"/>
      <c r="AC43" s="451"/>
    </row>
    <row r="44" spans="1:29" ht="24" customHeight="1">
      <c r="B44" s="589" t="s">
        <v>569</v>
      </c>
      <c r="C44" s="590"/>
      <c r="D44" s="590"/>
      <c r="E44" s="590"/>
      <c r="F44" s="591"/>
      <c r="G44" s="598">
        <v>10600</v>
      </c>
      <c r="H44" s="598"/>
      <c r="I44" s="598"/>
      <c r="J44" s="598"/>
      <c r="K44" s="598"/>
      <c r="L44" s="598">
        <v>29621</v>
      </c>
      <c r="M44" s="598"/>
      <c r="N44" s="598"/>
      <c r="O44" s="598"/>
      <c r="P44" s="599"/>
      <c r="Q44" s="431"/>
      <c r="R44" s="452"/>
      <c r="S44" s="452"/>
      <c r="T44" s="453"/>
      <c r="U44" s="453"/>
      <c r="V44" s="453"/>
      <c r="W44" s="453"/>
      <c r="X44" s="453"/>
      <c r="Y44" s="448"/>
      <c r="Z44" s="453"/>
      <c r="AA44" s="453"/>
      <c r="AB44" s="453"/>
      <c r="AC44" s="453"/>
    </row>
    <row r="45" spans="1:29" ht="24" customHeight="1">
      <c r="B45" s="589" t="s">
        <v>570</v>
      </c>
      <c r="C45" s="590"/>
      <c r="D45" s="590"/>
      <c r="E45" s="590"/>
      <c r="F45" s="591"/>
      <c r="G45" s="592">
        <v>10859</v>
      </c>
      <c r="H45" s="592"/>
      <c r="I45" s="592"/>
      <c r="J45" s="592"/>
      <c r="K45" s="592"/>
      <c r="L45" s="592">
        <v>30131</v>
      </c>
      <c r="M45" s="592"/>
      <c r="N45" s="592"/>
      <c r="O45" s="592"/>
      <c r="P45" s="593"/>
      <c r="Q45" s="450"/>
      <c r="R45" s="452"/>
      <c r="S45" s="452"/>
      <c r="T45" s="453"/>
      <c r="U45" s="453"/>
      <c r="V45" s="453"/>
      <c r="W45" s="453"/>
      <c r="X45" s="453"/>
      <c r="Y45" s="448"/>
      <c r="Z45" s="453"/>
      <c r="AA45" s="453"/>
      <c r="AB45" s="453"/>
      <c r="AC45" s="453"/>
    </row>
    <row r="46" spans="1:29" ht="24" customHeight="1">
      <c r="B46" s="594" t="s">
        <v>583</v>
      </c>
      <c r="C46" s="595"/>
      <c r="D46" s="595"/>
      <c r="E46" s="595"/>
      <c r="F46" s="595"/>
      <c r="G46" s="596">
        <v>11094</v>
      </c>
      <c r="H46" s="596"/>
      <c r="I46" s="596"/>
      <c r="J46" s="596"/>
      <c r="K46" s="596"/>
      <c r="L46" s="596">
        <v>30705</v>
      </c>
      <c r="M46" s="596"/>
      <c r="N46" s="596"/>
      <c r="O46" s="596"/>
      <c r="P46" s="597"/>
      <c r="Q46" s="431"/>
      <c r="R46" s="452"/>
      <c r="S46" s="452"/>
      <c r="T46" s="453"/>
      <c r="U46" s="453"/>
      <c r="V46" s="453"/>
      <c r="W46" s="453"/>
      <c r="X46" s="453"/>
      <c r="Y46" s="448"/>
      <c r="Z46" s="453"/>
      <c r="AA46" s="453"/>
      <c r="AB46" s="453"/>
      <c r="AC46" s="453"/>
    </row>
    <row r="47" spans="1:29" ht="18" customHeight="1">
      <c r="B47" s="587"/>
      <c r="C47" s="587"/>
      <c r="D47" s="587"/>
      <c r="E47" s="588"/>
      <c r="F47" s="588"/>
      <c r="G47" s="588"/>
      <c r="H47" s="588"/>
      <c r="I47" s="588"/>
      <c r="J47" s="439"/>
      <c r="K47" s="454"/>
      <c r="L47" s="454"/>
      <c r="M47" s="442"/>
      <c r="O47" s="442"/>
      <c r="P47" s="455" t="s">
        <v>584</v>
      </c>
    </row>
    <row r="48" spans="1:29" ht="21" customHeight="1">
      <c r="B48" s="587"/>
      <c r="C48" s="587"/>
      <c r="D48" s="587"/>
      <c r="E48" s="588"/>
      <c r="F48" s="588"/>
      <c r="G48" s="588"/>
      <c r="H48" s="588"/>
      <c r="I48" s="588"/>
      <c r="J48" s="443"/>
      <c r="K48" s="443"/>
      <c r="L48" s="443"/>
      <c r="M48" s="444"/>
      <c r="N48" s="444"/>
      <c r="O48" s="444"/>
      <c r="P48" s="456"/>
    </row>
    <row r="49" spans="2:16" ht="15" customHeight="1">
      <c r="B49" s="587"/>
      <c r="C49" s="587"/>
      <c r="D49" s="587"/>
      <c r="E49" s="588"/>
      <c r="F49" s="588"/>
      <c r="G49" s="588"/>
      <c r="H49" s="588"/>
      <c r="I49" s="588"/>
      <c r="J49" s="443"/>
      <c r="K49" s="443"/>
      <c r="L49" s="443"/>
      <c r="M49" s="444"/>
      <c r="N49" s="444"/>
      <c r="O49" s="444"/>
      <c r="P49" s="447"/>
    </row>
    <row r="50" spans="2:16" ht="15" customHeight="1">
      <c r="B50" s="587"/>
      <c r="C50" s="587"/>
      <c r="D50" s="587"/>
      <c r="E50" s="588"/>
      <c r="F50" s="588"/>
      <c r="G50" s="588"/>
      <c r="H50" s="588"/>
      <c r="I50" s="588"/>
      <c r="J50" s="443"/>
      <c r="K50" s="443"/>
      <c r="L50" s="443"/>
      <c r="M50" s="444"/>
      <c r="N50" s="444"/>
      <c r="O50" s="444"/>
      <c r="P50" s="447"/>
    </row>
    <row r="51" spans="2:16" ht="15" customHeight="1">
      <c r="B51" s="587"/>
      <c r="C51" s="587"/>
      <c r="D51" s="587"/>
      <c r="E51" s="588"/>
      <c r="F51" s="588"/>
      <c r="G51" s="588"/>
      <c r="H51" s="588"/>
      <c r="I51" s="588"/>
      <c r="J51" s="443"/>
      <c r="K51" s="443"/>
      <c r="L51" s="443"/>
      <c r="M51" s="444"/>
      <c r="N51" s="444"/>
      <c r="O51" s="444"/>
      <c r="P51" s="447"/>
    </row>
    <row r="52" spans="2:16" ht="15" customHeight="1">
      <c r="B52" s="587"/>
      <c r="C52" s="587"/>
      <c r="D52" s="587"/>
      <c r="E52" s="588"/>
      <c r="F52" s="588"/>
      <c r="G52" s="588"/>
      <c r="H52" s="588"/>
      <c r="I52" s="588"/>
      <c r="J52" s="443"/>
      <c r="K52" s="443"/>
      <c r="L52" s="443"/>
      <c r="M52" s="444"/>
      <c r="N52" s="444"/>
      <c r="O52" s="444"/>
      <c r="P52" s="447"/>
    </row>
    <row r="53" spans="2:16" ht="15" customHeight="1">
      <c r="B53" s="587"/>
      <c r="C53" s="587"/>
      <c r="D53" s="587"/>
      <c r="E53" s="588"/>
      <c r="F53" s="588"/>
      <c r="G53" s="588"/>
      <c r="H53" s="588"/>
      <c r="I53" s="588"/>
      <c r="J53" s="443"/>
      <c r="K53" s="443"/>
      <c r="L53" s="443"/>
      <c r="M53" s="444"/>
      <c r="N53" s="444"/>
      <c r="O53" s="444"/>
      <c r="P53" s="447"/>
    </row>
    <row r="54" spans="2:16" ht="15" customHeight="1">
      <c r="B54" s="587"/>
      <c r="C54" s="587"/>
      <c r="D54" s="587"/>
      <c r="E54" s="588"/>
      <c r="F54" s="588"/>
      <c r="G54" s="588"/>
      <c r="H54" s="588"/>
      <c r="I54" s="588"/>
      <c r="J54" s="443"/>
      <c r="K54" s="443"/>
      <c r="L54" s="443"/>
      <c r="M54" s="444"/>
      <c r="N54" s="444"/>
      <c r="O54" s="444"/>
      <c r="P54" s="447"/>
    </row>
    <row r="55" spans="2:16" ht="15" customHeight="1">
      <c r="B55" s="587"/>
      <c r="C55" s="587"/>
      <c r="D55" s="587"/>
      <c r="E55" s="588"/>
      <c r="F55" s="588"/>
      <c r="G55" s="588"/>
      <c r="H55" s="588"/>
      <c r="I55" s="588"/>
      <c r="J55" s="443"/>
      <c r="K55" s="443"/>
      <c r="L55" s="443"/>
      <c r="M55" s="444"/>
      <c r="N55" s="444"/>
      <c r="O55" s="444"/>
      <c r="P55" s="447"/>
    </row>
    <row r="56" spans="2:16" ht="15" customHeight="1">
      <c r="B56" s="457"/>
      <c r="C56" s="457"/>
      <c r="D56" s="457"/>
      <c r="E56" s="458"/>
      <c r="F56" s="458"/>
      <c r="G56" s="458"/>
      <c r="H56" s="458"/>
      <c r="I56" s="458"/>
      <c r="J56" s="443"/>
      <c r="K56" s="443"/>
      <c r="L56" s="443"/>
      <c r="M56" s="444"/>
      <c r="N56" s="444"/>
      <c r="O56" s="444"/>
      <c r="P56" s="447"/>
    </row>
    <row r="57" spans="2:16" ht="15" customHeight="1">
      <c r="B57" s="459"/>
      <c r="D57" s="446"/>
      <c r="F57" s="443"/>
      <c r="G57" s="443"/>
      <c r="H57" s="443"/>
      <c r="I57" s="443"/>
      <c r="J57" s="443"/>
      <c r="K57" s="443"/>
      <c r="L57" s="443"/>
      <c r="M57" s="444"/>
      <c r="N57" s="444"/>
      <c r="O57" s="444"/>
      <c r="P57" s="447"/>
    </row>
    <row r="58" spans="2:16" ht="15" customHeight="1">
      <c r="B58" s="459"/>
      <c r="D58" s="446"/>
      <c r="F58" s="443"/>
      <c r="G58" s="443"/>
      <c r="H58" s="443"/>
      <c r="I58" s="443"/>
      <c r="J58" s="443"/>
      <c r="K58" s="443"/>
      <c r="L58" s="443"/>
      <c r="M58" s="444"/>
      <c r="N58" s="444"/>
      <c r="O58" s="444"/>
      <c r="P58" s="447"/>
    </row>
    <row r="59" spans="2:16" ht="15" customHeight="1">
      <c r="B59" s="459"/>
      <c r="D59" s="446"/>
      <c r="F59" s="443"/>
      <c r="G59" s="443"/>
      <c r="H59" s="443"/>
      <c r="I59" s="443"/>
      <c r="J59" s="443"/>
      <c r="K59" s="443"/>
      <c r="L59" s="443"/>
      <c r="M59" s="444"/>
      <c r="N59" s="444"/>
      <c r="O59" s="444"/>
      <c r="P59" s="447"/>
    </row>
    <row r="60" spans="2:16" ht="15" customHeight="1">
      <c r="B60" s="459"/>
      <c r="D60" s="446"/>
      <c r="F60" s="443"/>
      <c r="G60" s="443"/>
      <c r="H60" s="443"/>
      <c r="I60" s="443"/>
      <c r="J60" s="443"/>
      <c r="K60" s="443"/>
      <c r="L60" s="443"/>
      <c r="M60" s="444"/>
      <c r="N60" s="444"/>
      <c r="O60" s="444"/>
      <c r="P60" s="447"/>
    </row>
    <row r="61" spans="2:16" ht="15" customHeight="1">
      <c r="B61" s="459"/>
      <c r="D61" s="446"/>
      <c r="F61" s="443"/>
      <c r="G61" s="443"/>
      <c r="H61" s="443"/>
      <c r="I61" s="443"/>
      <c r="J61" s="443"/>
      <c r="K61" s="443"/>
      <c r="L61" s="443"/>
      <c r="M61" s="444"/>
      <c r="N61" s="444"/>
      <c r="O61" s="444"/>
      <c r="P61" s="447"/>
    </row>
    <row r="62" spans="2:16" ht="15" customHeight="1">
      <c r="B62" s="459"/>
      <c r="D62" s="446"/>
      <c r="F62" s="443"/>
      <c r="G62" s="443"/>
      <c r="H62" s="443"/>
      <c r="I62" s="443"/>
      <c r="J62" s="443"/>
      <c r="K62" s="443"/>
      <c r="L62" s="443"/>
      <c r="M62" s="444"/>
      <c r="N62" s="444"/>
      <c r="O62" s="444"/>
      <c r="P62" s="447"/>
    </row>
    <row r="63" spans="2:16" ht="15" customHeight="1">
      <c r="F63" s="443"/>
      <c r="G63" s="443"/>
      <c r="H63" s="443"/>
      <c r="I63" s="443"/>
      <c r="J63" s="443"/>
      <c r="K63" s="443"/>
      <c r="L63" s="443"/>
      <c r="M63" s="444"/>
      <c r="N63" s="444"/>
      <c r="O63" s="444"/>
      <c r="P63" s="447"/>
    </row>
    <row r="64" spans="2:16" ht="15" customHeight="1">
      <c r="B64" s="459"/>
      <c r="D64" s="446"/>
      <c r="F64" s="443"/>
      <c r="G64" s="443"/>
      <c r="H64" s="443"/>
      <c r="I64" s="443"/>
      <c r="J64" s="443"/>
      <c r="K64" s="443"/>
      <c r="L64" s="443"/>
      <c r="M64" s="444"/>
      <c r="N64" s="444"/>
      <c r="O64" s="444"/>
      <c r="P64" s="447"/>
    </row>
    <row r="65" spans="2:16" ht="15" customHeight="1">
      <c r="B65" s="459"/>
      <c r="D65" s="446"/>
      <c r="F65" s="443"/>
      <c r="G65" s="443"/>
      <c r="H65" s="443"/>
      <c r="I65" s="443"/>
      <c r="J65" s="443"/>
      <c r="K65" s="443"/>
      <c r="L65" s="443"/>
      <c r="M65" s="444"/>
      <c r="N65" s="444"/>
      <c r="O65" s="444"/>
      <c r="P65" s="447"/>
    </row>
    <row r="66" spans="2:16" ht="15" customHeight="1">
      <c r="B66" s="459"/>
      <c r="D66" s="446"/>
      <c r="F66" s="443"/>
      <c r="G66" s="443"/>
      <c r="H66" s="443"/>
      <c r="I66" s="443"/>
      <c r="J66" s="443"/>
      <c r="K66" s="443"/>
      <c r="L66" s="443"/>
      <c r="M66" s="444"/>
      <c r="N66" s="444"/>
      <c r="O66" s="444"/>
      <c r="P66" s="447"/>
    </row>
    <row r="67" spans="2:16" ht="15" customHeight="1">
      <c r="B67" s="459"/>
      <c r="D67" s="446"/>
      <c r="F67" s="443"/>
      <c r="G67" s="443"/>
      <c r="H67" s="443"/>
      <c r="I67" s="443"/>
    </row>
    <row r="68" spans="2:16">
      <c r="B68" s="459"/>
      <c r="D68" s="446"/>
      <c r="F68" s="443"/>
      <c r="G68" s="443"/>
      <c r="H68" s="443"/>
      <c r="I68" s="443"/>
    </row>
    <row r="69" spans="2:16">
      <c r="B69" s="459"/>
      <c r="D69" s="446"/>
      <c r="F69" s="443"/>
      <c r="G69" s="443"/>
      <c r="H69" s="443"/>
      <c r="I69" s="443"/>
    </row>
    <row r="70" spans="2:16">
      <c r="B70" s="459"/>
      <c r="D70" s="446"/>
      <c r="F70" s="443"/>
      <c r="G70" s="443"/>
      <c r="H70" s="443"/>
      <c r="I70" s="443"/>
    </row>
    <row r="71" spans="2:16">
      <c r="B71" s="459"/>
      <c r="D71" s="446"/>
      <c r="F71" s="443"/>
      <c r="G71" s="443"/>
      <c r="H71" s="443"/>
      <c r="I71" s="443"/>
    </row>
    <row r="72" spans="2:16">
      <c r="B72" s="459"/>
      <c r="D72" s="446"/>
      <c r="F72" s="443"/>
      <c r="G72" s="443"/>
      <c r="H72" s="443"/>
      <c r="I72" s="443"/>
    </row>
    <row r="73" spans="2:16">
      <c r="B73" s="459"/>
      <c r="D73" s="446"/>
      <c r="F73" s="443"/>
      <c r="G73" s="443"/>
      <c r="H73" s="443"/>
      <c r="I73" s="443"/>
    </row>
    <row r="74" spans="2:16">
      <c r="B74" s="459"/>
      <c r="D74" s="446"/>
      <c r="F74" s="443"/>
      <c r="G74" s="443"/>
      <c r="H74" s="443"/>
      <c r="I74" s="443"/>
    </row>
    <row r="75" spans="2:16">
      <c r="B75" s="459"/>
      <c r="D75" s="446"/>
      <c r="F75" s="443"/>
      <c r="G75" s="443"/>
      <c r="H75" s="443"/>
      <c r="I75" s="443"/>
    </row>
  </sheetData>
  <mergeCells count="179">
    <mergeCell ref="B3:B4"/>
    <mergeCell ref="C3:E4"/>
    <mergeCell ref="F3:F4"/>
    <mergeCell ref="G3:K3"/>
    <mergeCell ref="L3:O3"/>
    <mergeCell ref="P3:P4"/>
    <mergeCell ref="G4:H4"/>
    <mergeCell ref="I4:J4"/>
    <mergeCell ref="L4:M4"/>
    <mergeCell ref="N4:O4"/>
    <mergeCell ref="B5:B6"/>
    <mergeCell ref="G5:H5"/>
    <mergeCell ref="I5:J5"/>
    <mergeCell ref="L5:M5"/>
    <mergeCell ref="N5:O5"/>
    <mergeCell ref="G6:H6"/>
    <mergeCell ref="I6:J6"/>
    <mergeCell ref="L6:M6"/>
    <mergeCell ref="N6:O6"/>
    <mergeCell ref="I9:J9"/>
    <mergeCell ref="L9:M9"/>
    <mergeCell ref="N9:O9"/>
    <mergeCell ref="G10:H10"/>
    <mergeCell ref="I10:J10"/>
    <mergeCell ref="L10:M10"/>
    <mergeCell ref="N10:O10"/>
    <mergeCell ref="B7:B14"/>
    <mergeCell ref="G7:H7"/>
    <mergeCell ref="I7:J7"/>
    <mergeCell ref="L7:M7"/>
    <mergeCell ref="N7:O7"/>
    <mergeCell ref="G8:H8"/>
    <mergeCell ref="I8:J8"/>
    <mergeCell ref="L8:M8"/>
    <mergeCell ref="N8:O8"/>
    <mergeCell ref="G9:H9"/>
    <mergeCell ref="G13:H13"/>
    <mergeCell ref="I13:J13"/>
    <mergeCell ref="L13:M13"/>
    <mergeCell ref="N13:O13"/>
    <mergeCell ref="G14:H14"/>
    <mergeCell ref="I14:J14"/>
    <mergeCell ref="L14:M14"/>
    <mergeCell ref="N14:O14"/>
    <mergeCell ref="G11:H11"/>
    <mergeCell ref="I11:J11"/>
    <mergeCell ref="L11:M11"/>
    <mergeCell ref="N11:O11"/>
    <mergeCell ref="G12:H12"/>
    <mergeCell ref="I12:J12"/>
    <mergeCell ref="L12:M12"/>
    <mergeCell ref="N12:O12"/>
    <mergeCell ref="G18:H18"/>
    <mergeCell ref="I18:J18"/>
    <mergeCell ref="L18:M18"/>
    <mergeCell ref="N18:O18"/>
    <mergeCell ref="G19:H19"/>
    <mergeCell ref="I19:J19"/>
    <mergeCell ref="L19:M19"/>
    <mergeCell ref="N19:O19"/>
    <mergeCell ref="B15:B16"/>
    <mergeCell ref="G15:H15"/>
    <mergeCell ref="I15:J15"/>
    <mergeCell ref="L15:M15"/>
    <mergeCell ref="N15:O15"/>
    <mergeCell ref="G16:H16"/>
    <mergeCell ref="I16:J16"/>
    <mergeCell ref="L16:M16"/>
    <mergeCell ref="N16:O16"/>
    <mergeCell ref="B20:B26"/>
    <mergeCell ref="G20:H20"/>
    <mergeCell ref="I20:J20"/>
    <mergeCell ref="L20:M20"/>
    <mergeCell ref="N20:O20"/>
    <mergeCell ref="G21:H21"/>
    <mergeCell ref="I21:J21"/>
    <mergeCell ref="L21:M21"/>
    <mergeCell ref="N21:O21"/>
    <mergeCell ref="G22:H22"/>
    <mergeCell ref="G24:H24"/>
    <mergeCell ref="I24:J24"/>
    <mergeCell ref="L24:M24"/>
    <mergeCell ref="N24:O24"/>
    <mergeCell ref="G25:H25"/>
    <mergeCell ref="I25:J25"/>
    <mergeCell ref="L25:M25"/>
    <mergeCell ref="N25:O25"/>
    <mergeCell ref="I22:J22"/>
    <mergeCell ref="L22:M22"/>
    <mergeCell ref="N22:O22"/>
    <mergeCell ref="G23:H23"/>
    <mergeCell ref="I23:J23"/>
    <mergeCell ref="L23:M23"/>
    <mergeCell ref="N23:O23"/>
    <mergeCell ref="G28:H28"/>
    <mergeCell ref="I28:J28"/>
    <mergeCell ref="L28:M28"/>
    <mergeCell ref="N28:O28"/>
    <mergeCell ref="G29:H29"/>
    <mergeCell ref="I29:J29"/>
    <mergeCell ref="L29:M29"/>
    <mergeCell ref="N29:O29"/>
    <mergeCell ref="G26:H26"/>
    <mergeCell ref="I26:J26"/>
    <mergeCell ref="L26:M26"/>
    <mergeCell ref="N26:O26"/>
    <mergeCell ref="G27:H27"/>
    <mergeCell ref="I27:J27"/>
    <mergeCell ref="L27:M27"/>
    <mergeCell ref="N27:O27"/>
    <mergeCell ref="B35:F35"/>
    <mergeCell ref="G35:K35"/>
    <mergeCell ref="L35:P35"/>
    <mergeCell ref="B36:F36"/>
    <mergeCell ref="G36:K36"/>
    <mergeCell ref="L36:P36"/>
    <mergeCell ref="B33:F33"/>
    <mergeCell ref="G33:K33"/>
    <mergeCell ref="L33:P33"/>
    <mergeCell ref="B34:F34"/>
    <mergeCell ref="G34:K34"/>
    <mergeCell ref="L34:P34"/>
    <mergeCell ref="B39:F39"/>
    <mergeCell ref="G39:K39"/>
    <mergeCell ref="L39:P39"/>
    <mergeCell ref="B40:F40"/>
    <mergeCell ref="G40:K40"/>
    <mergeCell ref="L40:P40"/>
    <mergeCell ref="B37:F37"/>
    <mergeCell ref="G37:K37"/>
    <mergeCell ref="L37:P37"/>
    <mergeCell ref="B38:F38"/>
    <mergeCell ref="G38:K38"/>
    <mergeCell ref="L38:P38"/>
    <mergeCell ref="B43:F43"/>
    <mergeCell ref="G43:K43"/>
    <mergeCell ref="L43:P43"/>
    <mergeCell ref="B44:F44"/>
    <mergeCell ref="G44:K44"/>
    <mergeCell ref="L44:P44"/>
    <mergeCell ref="B41:F41"/>
    <mergeCell ref="G41:K41"/>
    <mergeCell ref="L41:P41"/>
    <mergeCell ref="B42:F42"/>
    <mergeCell ref="G42:K42"/>
    <mergeCell ref="L42:P42"/>
    <mergeCell ref="B47:D47"/>
    <mergeCell ref="E47:G47"/>
    <mergeCell ref="H47:I47"/>
    <mergeCell ref="B48:D48"/>
    <mergeCell ref="E48:G48"/>
    <mergeCell ref="H48:I48"/>
    <mergeCell ref="B45:F45"/>
    <mergeCell ref="G45:K45"/>
    <mergeCell ref="L45:P45"/>
    <mergeCell ref="B46:F46"/>
    <mergeCell ref="G46:K46"/>
    <mergeCell ref="L46:P46"/>
    <mergeCell ref="B51:D51"/>
    <mergeCell ref="E51:G51"/>
    <mergeCell ref="H51:I51"/>
    <mergeCell ref="B52:D52"/>
    <mergeCell ref="E52:G52"/>
    <mergeCell ref="H52:I52"/>
    <mergeCell ref="B49:D49"/>
    <mergeCell ref="E49:G49"/>
    <mergeCell ref="H49:I49"/>
    <mergeCell ref="B50:D50"/>
    <mergeCell ref="E50:G50"/>
    <mergeCell ref="H50:I50"/>
    <mergeCell ref="B55:D55"/>
    <mergeCell ref="E55:G55"/>
    <mergeCell ref="H55:I55"/>
    <mergeCell ref="B53:D53"/>
    <mergeCell ref="E53:G53"/>
    <mergeCell ref="H53:I53"/>
    <mergeCell ref="B54:D54"/>
    <mergeCell ref="E54:G54"/>
    <mergeCell ref="H54:I54"/>
  </mergeCells>
  <phoneticPr fontId="3"/>
  <printOptions gridLinesSet="0"/>
  <pageMargins left="0.59055118110236227" right="0.31496062992125984" top="0.59055118110236227" bottom="0.59055118110236227" header="0.31496062992125984" footer="0.31496062992125984"/>
  <pageSetup paperSize="9" scale="95" firstPageNumber="19" orientation="portrait" useFirstPageNumber="1" r:id="rId1"/>
  <headerFooter alignWithMargins="0">
    <oddHeader>&amp;R&amp;10人　　口</oddHeader>
    <oddFooter>&amp;C&amp;"ＭＳ 明朝,標準"－&amp;P－</oddFooter>
  </headerFooter>
  <rowBreaks count="1" manualBreakCount="1">
    <brk id="4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zoomScale="85" zoomScaleNormal="85" workbookViewId="0">
      <selection activeCell="O54" sqref="O54"/>
    </sheetView>
  </sheetViews>
  <sheetFormatPr defaultRowHeight="13.5"/>
  <cols>
    <col min="1" max="1" width="2.625" style="2" customWidth="1"/>
    <col min="2" max="2" width="7" style="2" customWidth="1"/>
    <col min="3" max="3" width="7.625" style="2" customWidth="1"/>
    <col min="4" max="6" width="6.25" style="2" customWidth="1"/>
    <col min="7" max="7" width="7.625" style="2" customWidth="1"/>
    <col min="8" max="10" width="6.25" style="2" customWidth="1"/>
    <col min="11" max="12" width="7.625" style="2" customWidth="1"/>
    <col min="13" max="14" width="6.25" style="2" customWidth="1"/>
    <col min="15" max="17" width="7.625" style="2" customWidth="1"/>
    <col min="18" max="18" width="6.25" style="2" customWidth="1"/>
    <col min="19" max="19" width="7.625" style="2" customWidth="1"/>
    <col min="20" max="20" width="6.375" style="2" customWidth="1"/>
    <col min="21" max="21" width="7.625" style="2" customWidth="1"/>
    <col min="22" max="22" width="6.25" style="2" customWidth="1"/>
    <col min="23" max="25" width="7.625" style="2" customWidth="1"/>
    <col min="26" max="26" width="6.25" style="2" customWidth="1"/>
    <col min="27" max="27" width="7" style="2" customWidth="1"/>
    <col min="28" max="28" width="2.75" style="2" customWidth="1"/>
    <col min="29" max="16384" width="9" style="2"/>
  </cols>
  <sheetData>
    <row r="1" spans="1:28" s="1" customFormat="1" ht="24" customHeight="1">
      <c r="A1" s="104" t="s">
        <v>213</v>
      </c>
    </row>
    <row r="2" spans="1:28" ht="15" customHeight="1"/>
    <row r="3" spans="1:28" ht="24" customHeight="1">
      <c r="A3" s="164"/>
      <c r="B3" s="163" t="s">
        <v>207</v>
      </c>
      <c r="C3" s="654" t="s">
        <v>212</v>
      </c>
      <c r="D3" s="655"/>
      <c r="E3" s="655"/>
      <c r="F3" s="656"/>
      <c r="G3" s="654" t="s">
        <v>211</v>
      </c>
      <c r="H3" s="655"/>
      <c r="I3" s="655"/>
      <c r="J3" s="656"/>
      <c r="K3" s="654" t="s">
        <v>210</v>
      </c>
      <c r="L3" s="655"/>
      <c r="M3" s="655"/>
      <c r="N3" s="656"/>
      <c r="O3" s="664" t="s">
        <v>209</v>
      </c>
      <c r="P3" s="664"/>
      <c r="Q3" s="664"/>
      <c r="R3" s="664"/>
      <c r="S3" s="664" t="s">
        <v>208</v>
      </c>
      <c r="T3" s="664"/>
      <c r="U3" s="664"/>
      <c r="V3" s="664"/>
      <c r="W3" s="676" t="s">
        <v>519</v>
      </c>
      <c r="X3" s="676"/>
      <c r="Y3" s="676"/>
      <c r="Z3" s="676"/>
      <c r="AA3" s="665" t="s">
        <v>207</v>
      </c>
      <c r="AB3" s="666"/>
    </row>
    <row r="4" spans="1:28" ht="24" customHeight="1">
      <c r="A4" s="162" t="s">
        <v>0</v>
      </c>
      <c r="B4" s="161"/>
      <c r="C4" s="160" t="s">
        <v>45</v>
      </c>
      <c r="D4" s="160" t="s">
        <v>36</v>
      </c>
      <c r="E4" s="159" t="s">
        <v>35</v>
      </c>
      <c r="F4" s="158" t="s">
        <v>206</v>
      </c>
      <c r="G4" s="158" t="s">
        <v>45</v>
      </c>
      <c r="H4" s="158" t="s">
        <v>36</v>
      </c>
      <c r="I4" s="158" t="s">
        <v>35</v>
      </c>
      <c r="J4" s="158" t="s">
        <v>206</v>
      </c>
      <c r="K4" s="158" t="s">
        <v>45</v>
      </c>
      <c r="L4" s="158" t="s">
        <v>36</v>
      </c>
      <c r="M4" s="158" t="s">
        <v>35</v>
      </c>
      <c r="N4" s="158" t="s">
        <v>206</v>
      </c>
      <c r="O4" s="158" t="s">
        <v>45</v>
      </c>
      <c r="P4" s="158" t="s">
        <v>36</v>
      </c>
      <c r="Q4" s="158" t="s">
        <v>35</v>
      </c>
      <c r="R4" s="158" t="s">
        <v>206</v>
      </c>
      <c r="S4" s="158" t="s">
        <v>45</v>
      </c>
      <c r="T4" s="158" t="s">
        <v>36</v>
      </c>
      <c r="U4" s="158" t="s">
        <v>35</v>
      </c>
      <c r="V4" s="157" t="s">
        <v>206</v>
      </c>
      <c r="W4" s="89" t="s">
        <v>45</v>
      </c>
      <c r="X4" s="89" t="s">
        <v>36</v>
      </c>
      <c r="Y4" s="89" t="s">
        <v>35</v>
      </c>
      <c r="Z4" s="304" t="s">
        <v>206</v>
      </c>
      <c r="AA4" s="674" t="s">
        <v>0</v>
      </c>
      <c r="AB4" s="675"/>
    </row>
    <row r="5" spans="1:28" ht="24" customHeight="1">
      <c r="A5" s="659" t="s">
        <v>204</v>
      </c>
      <c r="B5" s="148" t="s">
        <v>205</v>
      </c>
      <c r="C5" s="30">
        <f>SUM(D5:E5)</f>
        <v>2601</v>
      </c>
      <c r="D5" s="59">
        <v>1303</v>
      </c>
      <c r="E5" s="59">
        <v>1298</v>
      </c>
      <c r="F5" s="144">
        <f>C5/$S$33</f>
        <v>7.3799795709908064E-2</v>
      </c>
      <c r="G5" s="30">
        <f>SUM(H5:I5)</f>
        <v>2336</v>
      </c>
      <c r="H5" s="59">
        <v>1204</v>
      </c>
      <c r="I5" s="59">
        <v>1132</v>
      </c>
      <c r="J5" s="144">
        <f>G5/$S$33</f>
        <v>6.6280785381908972E-2</v>
      </c>
      <c r="K5" s="30">
        <f>SUM(L5:M5)</f>
        <v>2272</v>
      </c>
      <c r="L5" s="59">
        <v>1147</v>
      </c>
      <c r="M5" s="156">
        <v>1125</v>
      </c>
      <c r="N5" s="144">
        <f>+K5/K33</f>
        <v>7.0781021215614193E-2</v>
      </c>
      <c r="O5" s="30">
        <f>SUM(P5:Q5)</f>
        <v>2263</v>
      </c>
      <c r="P5" s="59">
        <v>1194</v>
      </c>
      <c r="Q5" s="156">
        <v>1069</v>
      </c>
      <c r="R5" s="144">
        <f>+O5/O33</f>
        <v>6.7477711184661712E-2</v>
      </c>
      <c r="S5" s="30">
        <f>SUM(T5:U5)</f>
        <v>2449</v>
      </c>
      <c r="T5" s="59">
        <v>1241</v>
      </c>
      <c r="U5" s="156">
        <v>1208</v>
      </c>
      <c r="V5" s="144">
        <v>6.9000000000000006E-2</v>
      </c>
      <c r="W5" s="305">
        <f>SUM(X5:Y5)</f>
        <v>2692</v>
      </c>
      <c r="X5" s="306">
        <v>1389</v>
      </c>
      <c r="Y5" s="307">
        <v>1303</v>
      </c>
      <c r="Z5" s="308">
        <f>+W5/W33</f>
        <v>7.1782838248626746E-2</v>
      </c>
      <c r="AA5" s="146" t="s">
        <v>205</v>
      </c>
      <c r="AB5" s="671" t="s">
        <v>204</v>
      </c>
    </row>
    <row r="6" spans="1:28" ht="24" customHeight="1">
      <c r="A6" s="659"/>
      <c r="B6" s="148" t="s">
        <v>203</v>
      </c>
      <c r="C6" s="30">
        <f>SUM(D6:E6)</f>
        <v>2576</v>
      </c>
      <c r="D6" s="30">
        <v>1300</v>
      </c>
      <c r="E6" s="30">
        <v>1276</v>
      </c>
      <c r="F6" s="144">
        <f>C6/$S$33</f>
        <v>7.3090455112927027E-2</v>
      </c>
      <c r="G6" s="30">
        <f>SUM(H6:I6)</f>
        <v>2435</v>
      </c>
      <c r="H6" s="30">
        <v>1218</v>
      </c>
      <c r="I6" s="30">
        <v>1217</v>
      </c>
      <c r="J6" s="144">
        <f>G6/$S$33</f>
        <v>6.9089774145953922E-2</v>
      </c>
      <c r="K6" s="30">
        <f>SUM(L6:M6)</f>
        <v>2210</v>
      </c>
      <c r="L6" s="30">
        <v>1135</v>
      </c>
      <c r="M6" s="155">
        <v>1075</v>
      </c>
      <c r="N6" s="144">
        <f>+K6/K33</f>
        <v>6.8849496869061347E-2</v>
      </c>
      <c r="O6" s="30">
        <f>SUM(P6:Q6)</f>
        <v>2215</v>
      </c>
      <c r="P6" s="30">
        <v>1107</v>
      </c>
      <c r="Q6" s="155">
        <v>1108</v>
      </c>
      <c r="R6" s="144">
        <f>+O6/O33</f>
        <v>6.6046456152905747E-2</v>
      </c>
      <c r="S6" s="30">
        <f>SUM(T6:U6)</f>
        <v>2226</v>
      </c>
      <c r="T6" s="30">
        <v>1144</v>
      </c>
      <c r="U6" s="155">
        <v>1082</v>
      </c>
      <c r="V6" s="144">
        <v>6.3E-2</v>
      </c>
      <c r="W6" s="305">
        <f>SUM(X6:Y6)</f>
        <v>2457</v>
      </c>
      <c r="X6" s="305">
        <v>1275</v>
      </c>
      <c r="Y6" s="309">
        <v>1182</v>
      </c>
      <c r="Z6" s="308">
        <f>+W6/W33</f>
        <v>6.5516505786358065E-2</v>
      </c>
      <c r="AA6" s="146" t="s">
        <v>203</v>
      </c>
      <c r="AB6" s="671"/>
    </row>
    <row r="7" spans="1:28" ht="24" customHeight="1">
      <c r="A7" s="659"/>
      <c r="B7" s="148" t="s">
        <v>202</v>
      </c>
      <c r="C7" s="30">
        <f>SUM(D7:E7)</f>
        <v>2690</v>
      </c>
      <c r="D7" s="30">
        <v>1348</v>
      </c>
      <c r="E7" s="30">
        <v>1342</v>
      </c>
      <c r="F7" s="144">
        <f>C7/$S$33</f>
        <v>7.6325048235160592E-2</v>
      </c>
      <c r="G7" s="30">
        <f>SUM(H7:I7)</f>
        <v>2510</v>
      </c>
      <c r="H7" s="30">
        <v>1259</v>
      </c>
      <c r="I7" s="30">
        <v>1251</v>
      </c>
      <c r="J7" s="144">
        <f>G7/$S$33</f>
        <v>7.121779593689706E-2</v>
      </c>
      <c r="K7" s="30">
        <f>SUM(L7:M7)</f>
        <v>2422</v>
      </c>
      <c r="L7" s="30">
        <v>1223</v>
      </c>
      <c r="M7" s="155">
        <v>1199</v>
      </c>
      <c r="N7" s="144">
        <f>+K7/K33</f>
        <v>7.5454063989532388E-2</v>
      </c>
      <c r="O7" s="30">
        <f>SUM(P7:Q7)</f>
        <v>2194</v>
      </c>
      <c r="P7" s="30">
        <v>1139</v>
      </c>
      <c r="Q7" s="155">
        <v>1055</v>
      </c>
      <c r="R7" s="144">
        <f>+O7/O33</f>
        <v>6.5420282076512515E-2</v>
      </c>
      <c r="S7" s="30">
        <f>SUM(T7:U7)</f>
        <v>2233</v>
      </c>
      <c r="T7" s="30">
        <v>1129</v>
      </c>
      <c r="U7" s="155">
        <v>1104</v>
      </c>
      <c r="V7" s="144">
        <v>6.3E-2</v>
      </c>
      <c r="W7" s="305">
        <f>SUM(X7:Y7)</f>
        <v>2231</v>
      </c>
      <c r="X7" s="305">
        <v>1130</v>
      </c>
      <c r="Y7" s="309">
        <v>1101</v>
      </c>
      <c r="Z7" s="308">
        <f>+W7/W33</f>
        <v>5.9490160524772011E-2</v>
      </c>
      <c r="AA7" s="146" t="s">
        <v>202</v>
      </c>
      <c r="AB7" s="671"/>
    </row>
    <row r="8" spans="1:28" ht="21" customHeight="1">
      <c r="A8" s="659"/>
      <c r="B8" s="145"/>
      <c r="C8" s="30"/>
      <c r="D8" s="30"/>
      <c r="E8" s="30"/>
      <c r="F8" s="144"/>
      <c r="G8" s="30"/>
      <c r="H8" s="30"/>
      <c r="I8" s="30"/>
      <c r="J8" s="144"/>
      <c r="K8" s="30"/>
      <c r="L8" s="30"/>
      <c r="M8" s="30"/>
      <c r="N8" s="144"/>
      <c r="O8" s="30"/>
      <c r="P8" s="30"/>
      <c r="Q8" s="30"/>
      <c r="R8" s="144"/>
      <c r="S8" s="30"/>
      <c r="T8" s="30"/>
      <c r="U8" s="30"/>
      <c r="V8" s="144"/>
      <c r="W8" s="305"/>
      <c r="X8" s="305"/>
      <c r="Y8" s="305"/>
      <c r="Z8" s="308"/>
      <c r="AA8" s="143"/>
      <c r="AB8" s="671"/>
    </row>
    <row r="9" spans="1:28" ht="24" customHeight="1">
      <c r="A9" s="660"/>
      <c r="B9" s="142" t="s">
        <v>180</v>
      </c>
      <c r="C9" s="141">
        <f>SUM(C5:C7)</f>
        <v>7867</v>
      </c>
      <c r="D9" s="141">
        <f>SUM(D5:D7)</f>
        <v>3951</v>
      </c>
      <c r="E9" s="141">
        <f>SUM(E5:E7)</f>
        <v>3916</v>
      </c>
      <c r="F9" s="140">
        <f t="shared" ref="F9:F19" si="0">C9/$S$33</f>
        <v>0.2232152990579957</v>
      </c>
      <c r="G9" s="141">
        <f>SUM(G5:G7)</f>
        <v>7281</v>
      </c>
      <c r="H9" s="141">
        <f>SUM(H5:H7)</f>
        <v>3681</v>
      </c>
      <c r="I9" s="141">
        <f>SUM(I5:I7)</f>
        <v>3600</v>
      </c>
      <c r="J9" s="140">
        <f t="shared" ref="J9:J19" si="1">G9/$S$33</f>
        <v>0.20658835546475995</v>
      </c>
      <c r="K9" s="141">
        <f t="shared" ref="K9:K19" si="2">SUM(L9:M9)</f>
        <v>6904</v>
      </c>
      <c r="L9" s="141">
        <f>SUM(L5:L8)</f>
        <v>3505</v>
      </c>
      <c r="M9" s="141">
        <f>SUM(M5:M8)</f>
        <v>3399</v>
      </c>
      <c r="N9" s="140">
        <f>+K9/K33</f>
        <v>0.21508458207420791</v>
      </c>
      <c r="O9" s="141">
        <f>SUM(P9:Q9)</f>
        <v>6672</v>
      </c>
      <c r="P9" s="141">
        <f>SUM(P5:P8)</f>
        <v>3440</v>
      </c>
      <c r="Q9" s="141">
        <f>SUM(Q5:Q8)</f>
        <v>3232</v>
      </c>
      <c r="R9" s="140">
        <f>+O9/O33</f>
        <v>0.19894444941407996</v>
      </c>
      <c r="S9" s="141">
        <f>SUM(T9:U9)</f>
        <v>6908</v>
      </c>
      <c r="T9" s="141">
        <f>SUM(T5:T8)</f>
        <v>3514</v>
      </c>
      <c r="U9" s="141">
        <f>SUM(U5:U8)</f>
        <v>3394</v>
      </c>
      <c r="V9" s="140">
        <v>0.19600000000000001</v>
      </c>
      <c r="W9" s="310">
        <f>SUM(X9:Y9)</f>
        <v>7380</v>
      </c>
      <c r="X9" s="310">
        <f>SUM(X5:X8)</f>
        <v>3794</v>
      </c>
      <c r="Y9" s="310">
        <f>SUM(Y5:Y8)</f>
        <v>3586</v>
      </c>
      <c r="Z9" s="311">
        <f>+W9/W33</f>
        <v>0.1967895045597568</v>
      </c>
      <c r="AA9" s="139" t="s">
        <v>180</v>
      </c>
      <c r="AB9" s="672"/>
    </row>
    <row r="10" spans="1:28" ht="24" customHeight="1">
      <c r="A10" s="659" t="s">
        <v>200</v>
      </c>
      <c r="B10" s="148" t="s">
        <v>201</v>
      </c>
      <c r="C10" s="30">
        <f t="shared" ref="C10:C19" si="3">SUM(D10:E10)</f>
        <v>2455</v>
      </c>
      <c r="D10" s="30">
        <v>1230</v>
      </c>
      <c r="E10" s="30">
        <v>1225</v>
      </c>
      <c r="F10" s="144">
        <f t="shared" si="0"/>
        <v>6.9657246623538754E-2</v>
      </c>
      <c r="G10" s="30">
        <f t="shared" ref="G10:G19" si="4">SUM(H10:I10)</f>
        <v>2661</v>
      </c>
      <c r="H10" s="30">
        <v>1325</v>
      </c>
      <c r="I10" s="30">
        <v>1336</v>
      </c>
      <c r="J10" s="144">
        <f t="shared" si="1"/>
        <v>7.5502213142662575E-2</v>
      </c>
      <c r="K10" s="30">
        <f t="shared" si="2"/>
        <v>2482</v>
      </c>
      <c r="L10" s="30">
        <v>1192</v>
      </c>
      <c r="M10" s="30">
        <v>1290</v>
      </c>
      <c r="N10" s="144">
        <f>+K10/K33</f>
        <v>7.7323281099099667E-2</v>
      </c>
      <c r="O10" s="30">
        <f t="shared" ref="O10:O19" si="5">SUM(P10:Q10)</f>
        <v>2347</v>
      </c>
      <c r="P10" s="30">
        <v>1159</v>
      </c>
      <c r="Q10" s="30">
        <v>1188</v>
      </c>
      <c r="R10" s="144">
        <f>+O10/O33</f>
        <v>6.9982407490234669E-2</v>
      </c>
      <c r="S10" s="30">
        <f t="shared" ref="S10:S19" si="6">SUM(T10:U10)</f>
        <v>2181</v>
      </c>
      <c r="T10" s="30">
        <v>1122</v>
      </c>
      <c r="U10" s="30">
        <v>1059</v>
      </c>
      <c r="V10" s="144">
        <v>6.2E-2</v>
      </c>
      <c r="W10" s="305">
        <f t="shared" ref="W10:W19" si="7">SUM(X10:Y10)</f>
        <v>2157</v>
      </c>
      <c r="X10" s="305">
        <v>1068</v>
      </c>
      <c r="Y10" s="305">
        <v>1089</v>
      </c>
      <c r="Z10" s="308">
        <f>+W10/W33</f>
        <v>5.7516932430270389E-2</v>
      </c>
      <c r="AA10" s="146" t="s">
        <v>201</v>
      </c>
      <c r="AB10" s="671" t="s">
        <v>200</v>
      </c>
    </row>
    <row r="11" spans="1:28" ht="24" customHeight="1">
      <c r="A11" s="659"/>
      <c r="B11" s="148" t="s">
        <v>199</v>
      </c>
      <c r="C11" s="30">
        <f t="shared" si="3"/>
        <v>1676</v>
      </c>
      <c r="D11" s="30">
        <v>823</v>
      </c>
      <c r="E11" s="30">
        <v>853</v>
      </c>
      <c r="F11" s="144">
        <f t="shared" si="0"/>
        <v>4.7554193621609349E-2</v>
      </c>
      <c r="G11" s="30">
        <f t="shared" si="4"/>
        <v>2145</v>
      </c>
      <c r="H11" s="30">
        <v>1061</v>
      </c>
      <c r="I11" s="30">
        <v>1084</v>
      </c>
      <c r="J11" s="144">
        <f t="shared" si="1"/>
        <v>6.0861423220973786E-2</v>
      </c>
      <c r="K11" s="30">
        <f t="shared" si="2"/>
        <v>2174</v>
      </c>
      <c r="L11" s="30">
        <v>1079</v>
      </c>
      <c r="M11" s="30">
        <v>1095</v>
      </c>
      <c r="N11" s="144">
        <f>+K11/K33</f>
        <v>6.7727966603320977E-2</v>
      </c>
      <c r="O11" s="30">
        <f t="shared" si="5"/>
        <v>1959</v>
      </c>
      <c r="P11" s="30">
        <v>934</v>
      </c>
      <c r="Q11" s="30">
        <v>1025</v>
      </c>
      <c r="R11" s="144">
        <f>+O11/O33</f>
        <v>5.8413095983540567E-2</v>
      </c>
      <c r="S11" s="30">
        <f t="shared" si="6"/>
        <v>1881</v>
      </c>
      <c r="T11" s="30">
        <v>885</v>
      </c>
      <c r="U11" s="30">
        <v>996</v>
      </c>
      <c r="V11" s="144">
        <v>5.2999999999999999E-2</v>
      </c>
      <c r="W11" s="305">
        <f t="shared" si="7"/>
        <v>1730</v>
      </c>
      <c r="X11" s="305">
        <v>859</v>
      </c>
      <c r="Y11" s="305">
        <v>871</v>
      </c>
      <c r="Z11" s="308">
        <f>+W11/W33</f>
        <v>4.6130873020105594E-2</v>
      </c>
      <c r="AA11" s="146" t="s">
        <v>199</v>
      </c>
      <c r="AB11" s="671"/>
    </row>
    <row r="12" spans="1:28" ht="24" customHeight="1">
      <c r="A12" s="659"/>
      <c r="B12" s="148" t="s">
        <v>198</v>
      </c>
      <c r="C12" s="30">
        <f t="shared" si="3"/>
        <v>2063</v>
      </c>
      <c r="D12" s="30">
        <v>1013</v>
      </c>
      <c r="E12" s="30">
        <v>1050</v>
      </c>
      <c r="F12" s="144">
        <f t="shared" si="0"/>
        <v>5.8534786062875953E-2</v>
      </c>
      <c r="G12" s="30">
        <f t="shared" si="4"/>
        <v>1910</v>
      </c>
      <c r="H12" s="30">
        <v>921</v>
      </c>
      <c r="I12" s="30">
        <v>989</v>
      </c>
      <c r="J12" s="144">
        <f t="shared" si="1"/>
        <v>5.4193621609351948E-2</v>
      </c>
      <c r="K12" s="30">
        <f t="shared" si="2"/>
        <v>2559</v>
      </c>
      <c r="L12" s="30">
        <v>1256</v>
      </c>
      <c r="M12" s="30">
        <v>1303</v>
      </c>
      <c r="N12" s="144">
        <f>+K12/K33</f>
        <v>7.9722109723044332E-2</v>
      </c>
      <c r="O12" s="30">
        <f t="shared" si="5"/>
        <v>2410</v>
      </c>
      <c r="P12" s="30">
        <v>1164</v>
      </c>
      <c r="Q12" s="30">
        <v>1246</v>
      </c>
      <c r="R12" s="144">
        <f>+O12/O33</f>
        <v>7.1860929719414379E-2</v>
      </c>
      <c r="S12" s="30">
        <f t="shared" si="6"/>
        <v>2311</v>
      </c>
      <c r="T12" s="30">
        <v>1117</v>
      </c>
      <c r="U12" s="30">
        <v>1194</v>
      </c>
      <c r="V12" s="144">
        <v>6.6000000000000003E-2</v>
      </c>
      <c r="W12" s="305">
        <f t="shared" si="7"/>
        <v>2321</v>
      </c>
      <c r="X12" s="305">
        <v>1119</v>
      </c>
      <c r="Y12" s="305">
        <v>1202</v>
      </c>
      <c r="Z12" s="308">
        <f>+W12/W33</f>
        <v>6.1890032531598312E-2</v>
      </c>
      <c r="AA12" s="146" t="s">
        <v>198</v>
      </c>
      <c r="AB12" s="671"/>
    </row>
    <row r="13" spans="1:28" ht="24" customHeight="1">
      <c r="A13" s="659"/>
      <c r="B13" s="148" t="s">
        <v>197</v>
      </c>
      <c r="C13" s="30">
        <f t="shared" si="3"/>
        <v>2453</v>
      </c>
      <c r="D13" s="30">
        <v>1236</v>
      </c>
      <c r="E13" s="30">
        <v>1217</v>
      </c>
      <c r="F13" s="144">
        <f t="shared" si="0"/>
        <v>6.9600499375780278E-2</v>
      </c>
      <c r="G13" s="30">
        <f t="shared" si="4"/>
        <v>2159</v>
      </c>
      <c r="H13" s="30">
        <v>1082</v>
      </c>
      <c r="I13" s="30">
        <v>1077</v>
      </c>
      <c r="J13" s="144">
        <f t="shared" si="1"/>
        <v>6.1258653955283168E-2</v>
      </c>
      <c r="K13" s="30">
        <f t="shared" si="2"/>
        <v>2165</v>
      </c>
      <c r="L13" s="30">
        <v>1073</v>
      </c>
      <c r="M13" s="30">
        <v>1092</v>
      </c>
      <c r="N13" s="144">
        <f>+K13/K33</f>
        <v>6.7447584036885888E-2</v>
      </c>
      <c r="O13" s="30">
        <f t="shared" si="5"/>
        <v>2740</v>
      </c>
      <c r="P13" s="30">
        <v>1399</v>
      </c>
      <c r="Q13" s="30">
        <v>1341</v>
      </c>
      <c r="R13" s="144">
        <f>+O13/O33</f>
        <v>8.1700808062736677E-2</v>
      </c>
      <c r="S13" s="30">
        <f t="shared" si="6"/>
        <v>2650</v>
      </c>
      <c r="T13" s="30">
        <v>1294</v>
      </c>
      <c r="U13" s="30">
        <v>1356</v>
      </c>
      <c r="V13" s="144">
        <v>7.4999999999999997E-2</v>
      </c>
      <c r="W13" s="305">
        <f t="shared" si="7"/>
        <v>2661</v>
      </c>
      <c r="X13" s="305">
        <v>1264</v>
      </c>
      <c r="Y13" s="305">
        <v>1397</v>
      </c>
      <c r="Z13" s="308">
        <f>+W13/W33</f>
        <v>7.0956215668497677E-2</v>
      </c>
      <c r="AA13" s="146" t="s">
        <v>197</v>
      </c>
      <c r="AB13" s="671"/>
    </row>
    <row r="14" spans="1:28" ht="24" customHeight="1">
      <c r="A14" s="659"/>
      <c r="B14" s="148" t="s">
        <v>196</v>
      </c>
      <c r="C14" s="30">
        <f t="shared" si="3"/>
        <v>2700</v>
      </c>
      <c r="D14" s="30">
        <v>1404</v>
      </c>
      <c r="E14" s="30">
        <v>1296</v>
      </c>
      <c r="F14" s="144">
        <f t="shared" si="0"/>
        <v>7.6608784473953015E-2</v>
      </c>
      <c r="G14" s="30">
        <f t="shared" si="4"/>
        <v>2420</v>
      </c>
      <c r="H14" s="30">
        <v>1233</v>
      </c>
      <c r="I14" s="30">
        <v>1187</v>
      </c>
      <c r="J14" s="144">
        <f t="shared" si="1"/>
        <v>6.8664169787765295E-2</v>
      </c>
      <c r="K14" s="30">
        <f t="shared" si="2"/>
        <v>2185</v>
      </c>
      <c r="L14" s="30">
        <v>1100</v>
      </c>
      <c r="M14" s="30">
        <v>1085</v>
      </c>
      <c r="N14" s="144">
        <f>+K14/K33</f>
        <v>6.8070656406741648E-2</v>
      </c>
      <c r="O14" s="30">
        <f t="shared" si="5"/>
        <v>2234</v>
      </c>
      <c r="P14" s="30">
        <v>1093</v>
      </c>
      <c r="Q14" s="30">
        <v>1141</v>
      </c>
      <c r="R14" s="144">
        <f>+O14/O33</f>
        <v>6.6612994602975817E-2</v>
      </c>
      <c r="S14" s="30">
        <f t="shared" si="6"/>
        <v>2767</v>
      </c>
      <c r="T14" s="30">
        <v>1408</v>
      </c>
      <c r="U14" s="30">
        <v>1359</v>
      </c>
      <c r="V14" s="144">
        <v>7.9000000000000001E-2</v>
      </c>
      <c r="W14" s="305">
        <f t="shared" si="7"/>
        <v>2725</v>
      </c>
      <c r="X14" s="305">
        <v>1352</v>
      </c>
      <c r="Y14" s="305">
        <v>1373</v>
      </c>
      <c r="Z14" s="308">
        <f>+W14/W33</f>
        <v>7.2662791317796391E-2</v>
      </c>
      <c r="AA14" s="146" t="s">
        <v>196</v>
      </c>
      <c r="AB14" s="671"/>
    </row>
    <row r="15" spans="1:28" ht="24" customHeight="1">
      <c r="A15" s="659"/>
      <c r="B15" s="148" t="s">
        <v>195</v>
      </c>
      <c r="C15" s="30">
        <f t="shared" si="3"/>
        <v>2177</v>
      </c>
      <c r="D15" s="30">
        <v>1135</v>
      </c>
      <c r="E15" s="30">
        <v>1042</v>
      </c>
      <c r="F15" s="144">
        <f t="shared" si="0"/>
        <v>6.1769379185109524E-2</v>
      </c>
      <c r="G15" s="30">
        <f t="shared" si="4"/>
        <v>2683</v>
      </c>
      <c r="H15" s="30">
        <v>1382</v>
      </c>
      <c r="I15" s="30">
        <v>1301</v>
      </c>
      <c r="J15" s="144">
        <f t="shared" si="1"/>
        <v>7.6126432868005897E-2</v>
      </c>
      <c r="K15" s="30">
        <f t="shared" si="2"/>
        <v>2365</v>
      </c>
      <c r="L15" s="30">
        <v>1190</v>
      </c>
      <c r="M15" s="30">
        <v>1175</v>
      </c>
      <c r="N15" s="144">
        <f>+K15/K33</f>
        <v>7.3678307735443468E-2</v>
      </c>
      <c r="O15" s="30">
        <f t="shared" si="5"/>
        <v>2137</v>
      </c>
      <c r="P15" s="30">
        <v>1064</v>
      </c>
      <c r="Q15" s="30">
        <v>1073</v>
      </c>
      <c r="R15" s="144">
        <f>+O15/O33</f>
        <v>6.3720666726302291E-2</v>
      </c>
      <c r="S15" s="30">
        <f t="shared" si="6"/>
        <v>2217</v>
      </c>
      <c r="T15" s="30">
        <v>1076</v>
      </c>
      <c r="U15" s="30">
        <v>1141</v>
      </c>
      <c r="V15" s="144">
        <v>6.3E-2</v>
      </c>
      <c r="W15" s="305">
        <f t="shared" si="7"/>
        <v>2798</v>
      </c>
      <c r="X15" s="305">
        <v>1424</v>
      </c>
      <c r="Y15" s="305">
        <v>1374</v>
      </c>
      <c r="Z15" s="308">
        <f>+W15/W33</f>
        <v>7.4609354167777725E-2</v>
      </c>
      <c r="AA15" s="146" t="s">
        <v>195</v>
      </c>
      <c r="AB15" s="671"/>
    </row>
    <row r="16" spans="1:28" ht="24" customHeight="1">
      <c r="A16" s="659"/>
      <c r="B16" s="148" t="s">
        <v>194</v>
      </c>
      <c r="C16" s="30">
        <f t="shared" si="3"/>
        <v>1538</v>
      </c>
      <c r="D16" s="30">
        <v>821</v>
      </c>
      <c r="E16" s="30">
        <v>717</v>
      </c>
      <c r="F16" s="144">
        <f t="shared" si="0"/>
        <v>4.3638633526273979E-2</v>
      </c>
      <c r="G16" s="30">
        <f t="shared" si="4"/>
        <v>2137</v>
      </c>
      <c r="H16" s="30">
        <v>1105</v>
      </c>
      <c r="I16" s="30">
        <v>1032</v>
      </c>
      <c r="J16" s="144">
        <f t="shared" si="1"/>
        <v>6.0634434229939846E-2</v>
      </c>
      <c r="K16" s="30">
        <f t="shared" si="2"/>
        <v>2686</v>
      </c>
      <c r="L16" s="30">
        <v>1380</v>
      </c>
      <c r="M16" s="30">
        <v>1306</v>
      </c>
      <c r="N16" s="144">
        <f>+K16/K33</f>
        <v>8.3678619271628396E-2</v>
      </c>
      <c r="O16" s="30">
        <f t="shared" si="5"/>
        <v>2340</v>
      </c>
      <c r="P16" s="30">
        <v>1179</v>
      </c>
      <c r="Q16" s="30">
        <v>1161</v>
      </c>
      <c r="R16" s="144">
        <f>+O16/O33</f>
        <v>6.9773682798103587E-2</v>
      </c>
      <c r="S16" s="30">
        <f t="shared" si="6"/>
        <v>2143</v>
      </c>
      <c r="T16" s="30">
        <v>1074</v>
      </c>
      <c r="U16" s="30">
        <v>1069</v>
      </c>
      <c r="V16" s="144">
        <v>6.0999999999999999E-2</v>
      </c>
      <c r="W16" s="305">
        <f t="shared" si="7"/>
        <v>2246</v>
      </c>
      <c r="X16" s="305">
        <v>1092</v>
      </c>
      <c r="Y16" s="305">
        <v>1154</v>
      </c>
      <c r="Z16" s="308">
        <f>+W16/W33</f>
        <v>5.9890139192576394E-2</v>
      </c>
      <c r="AA16" s="146" t="s">
        <v>194</v>
      </c>
      <c r="AB16" s="671"/>
    </row>
    <row r="17" spans="1:28" ht="24" customHeight="1">
      <c r="A17" s="659"/>
      <c r="B17" s="148" t="s">
        <v>193</v>
      </c>
      <c r="C17" s="30">
        <f t="shared" si="3"/>
        <v>1479</v>
      </c>
      <c r="D17" s="30">
        <v>804</v>
      </c>
      <c r="E17" s="30">
        <v>675</v>
      </c>
      <c r="F17" s="144">
        <f t="shared" si="0"/>
        <v>4.1964589717398706E-2</v>
      </c>
      <c r="G17" s="30">
        <f t="shared" si="4"/>
        <v>1525</v>
      </c>
      <c r="H17" s="30">
        <v>817</v>
      </c>
      <c r="I17" s="30">
        <v>708</v>
      </c>
      <c r="J17" s="144">
        <f t="shared" si="1"/>
        <v>4.3269776415843834E-2</v>
      </c>
      <c r="K17" s="30">
        <f t="shared" si="2"/>
        <v>2103</v>
      </c>
      <c r="L17" s="30">
        <v>1081</v>
      </c>
      <c r="M17" s="30">
        <v>1022</v>
      </c>
      <c r="N17" s="144">
        <f>+K17/K33</f>
        <v>6.5516059690333028E-2</v>
      </c>
      <c r="O17" s="30">
        <f t="shared" si="5"/>
        <v>2632</v>
      </c>
      <c r="P17" s="30">
        <v>1348</v>
      </c>
      <c r="Q17" s="30">
        <v>1284</v>
      </c>
      <c r="R17" s="144">
        <f>+O17/O33</f>
        <v>7.8480484241285745E-2</v>
      </c>
      <c r="S17" s="30">
        <f t="shared" si="6"/>
        <v>2311</v>
      </c>
      <c r="T17" s="30">
        <v>1156</v>
      </c>
      <c r="U17" s="30">
        <v>1155</v>
      </c>
      <c r="V17" s="144">
        <v>6.6000000000000003E-2</v>
      </c>
      <c r="W17" s="305">
        <f t="shared" si="7"/>
        <v>2094</v>
      </c>
      <c r="X17" s="305">
        <v>1049</v>
      </c>
      <c r="Y17" s="305">
        <v>1045</v>
      </c>
      <c r="Z17" s="308">
        <f>+W17/W33</f>
        <v>5.5837022025491977E-2</v>
      </c>
      <c r="AA17" s="146" t="s">
        <v>193</v>
      </c>
      <c r="AB17" s="671"/>
    </row>
    <row r="18" spans="1:28" ht="24" customHeight="1">
      <c r="A18" s="659"/>
      <c r="B18" s="148" t="s">
        <v>192</v>
      </c>
      <c r="C18" s="30">
        <f t="shared" si="3"/>
        <v>1214</v>
      </c>
      <c r="D18" s="30">
        <v>667</v>
      </c>
      <c r="E18" s="30">
        <v>547</v>
      </c>
      <c r="F18" s="144">
        <f t="shared" si="0"/>
        <v>3.4445579389399614E-2</v>
      </c>
      <c r="G18" s="30">
        <f t="shared" si="4"/>
        <v>1471</v>
      </c>
      <c r="H18" s="30">
        <v>798</v>
      </c>
      <c r="I18" s="30">
        <v>673</v>
      </c>
      <c r="J18" s="144">
        <f t="shared" si="1"/>
        <v>4.1737600726364774E-2</v>
      </c>
      <c r="K18" s="30">
        <f t="shared" si="2"/>
        <v>1556</v>
      </c>
      <c r="L18" s="30">
        <v>830</v>
      </c>
      <c r="M18" s="30">
        <v>726</v>
      </c>
      <c r="N18" s="144">
        <f>+K18/K33</f>
        <v>4.847503037477803E-2</v>
      </c>
      <c r="O18" s="30">
        <f t="shared" si="5"/>
        <v>2081</v>
      </c>
      <c r="P18" s="30">
        <v>1077</v>
      </c>
      <c r="Q18" s="30">
        <v>1004</v>
      </c>
      <c r="R18" s="144">
        <f>+O18/O33</f>
        <v>6.2050869189253663E-2</v>
      </c>
      <c r="S18" s="30">
        <f t="shared" si="6"/>
        <v>2576</v>
      </c>
      <c r="T18" s="30">
        <v>1304</v>
      </c>
      <c r="U18" s="30">
        <v>1272</v>
      </c>
      <c r="V18" s="144">
        <v>7.2999999999999995E-2</v>
      </c>
      <c r="W18" s="305">
        <f t="shared" si="7"/>
        <v>2291</v>
      </c>
      <c r="X18" s="305">
        <v>1123</v>
      </c>
      <c r="Y18" s="305">
        <v>1168</v>
      </c>
      <c r="Z18" s="308">
        <f>+W18/W33</f>
        <v>6.1090075195989545E-2</v>
      </c>
      <c r="AA18" s="146" t="s">
        <v>192</v>
      </c>
      <c r="AB18" s="671"/>
    </row>
    <row r="19" spans="1:28" ht="24" customHeight="1">
      <c r="A19" s="659"/>
      <c r="B19" s="148" t="s">
        <v>191</v>
      </c>
      <c r="C19" s="30">
        <f t="shared" si="3"/>
        <v>903</v>
      </c>
      <c r="D19" s="30">
        <v>448</v>
      </c>
      <c r="E19" s="30">
        <v>455</v>
      </c>
      <c r="F19" s="144">
        <f t="shared" si="0"/>
        <v>2.5621382362955396E-2</v>
      </c>
      <c r="G19" s="30">
        <f t="shared" si="4"/>
        <v>1183</v>
      </c>
      <c r="H19" s="30">
        <v>628</v>
      </c>
      <c r="I19" s="30">
        <v>555</v>
      </c>
      <c r="J19" s="144">
        <f t="shared" si="1"/>
        <v>3.3565997049143113E-2</v>
      </c>
      <c r="K19" s="30">
        <f t="shared" si="2"/>
        <v>1459</v>
      </c>
      <c r="L19" s="30">
        <v>781</v>
      </c>
      <c r="M19" s="30">
        <v>678</v>
      </c>
      <c r="N19" s="144">
        <f>+K19/K33</f>
        <v>4.5453129380977599E-2</v>
      </c>
      <c r="O19" s="30">
        <f t="shared" si="5"/>
        <v>1514</v>
      </c>
      <c r="P19" s="30">
        <v>803</v>
      </c>
      <c r="Q19" s="30">
        <v>711</v>
      </c>
      <c r="R19" s="144">
        <f>+O19/O33</f>
        <v>4.5144169126636255E-2</v>
      </c>
      <c r="S19" s="30">
        <f t="shared" si="6"/>
        <v>2017</v>
      </c>
      <c r="T19" s="30">
        <v>1033</v>
      </c>
      <c r="U19" s="30">
        <v>984</v>
      </c>
      <c r="V19" s="144">
        <v>5.7000000000000002E-2</v>
      </c>
      <c r="W19" s="305">
        <f t="shared" si="7"/>
        <v>2431</v>
      </c>
      <c r="X19" s="305">
        <v>1236</v>
      </c>
      <c r="Y19" s="305">
        <v>1195</v>
      </c>
      <c r="Z19" s="308">
        <f>+W19/W33</f>
        <v>6.4823209428830464E-2</v>
      </c>
      <c r="AA19" s="146" t="s">
        <v>191</v>
      </c>
      <c r="AB19" s="671"/>
    </row>
    <row r="20" spans="1:28" ht="21" customHeight="1">
      <c r="A20" s="659"/>
      <c r="B20" s="145"/>
      <c r="C20" s="30"/>
      <c r="D20" s="30"/>
      <c r="E20" s="30"/>
      <c r="F20" s="144"/>
      <c r="G20" s="30"/>
      <c r="H20" s="30"/>
      <c r="I20" s="30"/>
      <c r="J20" s="144"/>
      <c r="K20" s="30"/>
      <c r="L20" s="30"/>
      <c r="M20" s="30"/>
      <c r="N20" s="144"/>
      <c r="O20" s="30"/>
      <c r="P20" s="30"/>
      <c r="Q20" s="30"/>
      <c r="R20" s="144"/>
      <c r="S20" s="30"/>
      <c r="T20" s="30"/>
      <c r="U20" s="30"/>
      <c r="V20" s="144"/>
      <c r="W20" s="305"/>
      <c r="X20" s="305"/>
      <c r="Y20" s="305"/>
      <c r="Z20" s="308"/>
      <c r="AA20" s="143"/>
      <c r="AB20" s="671"/>
    </row>
    <row r="21" spans="1:28" ht="24" customHeight="1">
      <c r="A21" s="659"/>
      <c r="B21" s="148" t="s">
        <v>180</v>
      </c>
      <c r="C21" s="30">
        <f>SUM(C10:C19)</f>
        <v>18658</v>
      </c>
      <c r="D21" s="30">
        <f>SUM(D10:D19)</f>
        <v>9581</v>
      </c>
      <c r="E21" s="30">
        <f>SUM(E10:E19)</f>
        <v>9077</v>
      </c>
      <c r="F21" s="144">
        <f t="shared" ref="F21:F29" si="8">C21/$S$33</f>
        <v>0.52939507433889454</v>
      </c>
      <c r="G21" s="30">
        <f>SUM(G10:G19)</f>
        <v>20294</v>
      </c>
      <c r="H21" s="30">
        <f>SUM(H10:H19)</f>
        <v>10352</v>
      </c>
      <c r="I21" s="30">
        <f>SUM(I10:I19)</f>
        <v>9942</v>
      </c>
      <c r="J21" s="144">
        <f t="shared" ref="J21:J29" si="9">G21/$S$33</f>
        <v>0.57581432300533419</v>
      </c>
      <c r="K21" s="141">
        <f t="shared" ref="K21:K29" si="10">SUM(L21:M21)</f>
        <v>21734</v>
      </c>
      <c r="L21" s="30">
        <f>SUM(L10:L20)</f>
        <v>10962</v>
      </c>
      <c r="M21" s="30">
        <f>SUM(M10:M20)</f>
        <v>10772</v>
      </c>
      <c r="N21" s="144">
        <f>SUM(N10:N19)</f>
        <v>0.67709274432225308</v>
      </c>
      <c r="O21" s="141">
        <f t="shared" ref="O21:O29" si="11">SUM(P21:Q21)</f>
        <v>22394</v>
      </c>
      <c r="P21" s="30">
        <f>SUM(P10:P20)</f>
        <v>11220</v>
      </c>
      <c r="Q21" s="30">
        <f>SUM(Q10:Q20)</f>
        <v>11174</v>
      </c>
      <c r="R21" s="144">
        <f>SUM(R10:R19)</f>
        <v>0.66774010794048355</v>
      </c>
      <c r="S21" s="141">
        <f t="shared" ref="S21:S29" si="12">SUM(T21:U21)</f>
        <v>23054</v>
      </c>
      <c r="T21" s="30">
        <f>SUM(T10:T20)</f>
        <v>11469</v>
      </c>
      <c r="U21" s="30">
        <f>SUM(U10:U20)</f>
        <v>11585</v>
      </c>
      <c r="V21" s="144">
        <v>0.65400000000000003</v>
      </c>
      <c r="W21" s="310">
        <f t="shared" ref="W21" si="13">SUM(X21:Y21)</f>
        <v>23454</v>
      </c>
      <c r="X21" s="305">
        <f>SUM(X10:X20)</f>
        <v>11586</v>
      </c>
      <c r="Y21" s="305">
        <f>SUM(Y10:Y20)</f>
        <v>11868</v>
      </c>
      <c r="Z21" s="308">
        <f>SUM(Z10:Z19)</f>
        <v>0.6254066449789345</v>
      </c>
      <c r="AA21" s="146" t="s">
        <v>180</v>
      </c>
      <c r="AB21" s="671"/>
    </row>
    <row r="22" spans="1:28" ht="24" customHeight="1">
      <c r="A22" s="661" t="s">
        <v>189</v>
      </c>
      <c r="B22" s="154" t="s">
        <v>190</v>
      </c>
      <c r="C22" s="153">
        <f t="shared" ref="C22:C29" si="14">SUM(D22,E22)</f>
        <v>681</v>
      </c>
      <c r="D22" s="153">
        <v>307</v>
      </c>
      <c r="E22" s="153">
        <v>374</v>
      </c>
      <c r="F22" s="152">
        <f t="shared" si="8"/>
        <v>1.9322437861763703E-2</v>
      </c>
      <c r="G22" s="153">
        <f t="shared" ref="G22:G29" si="15">SUM(H22,I22)</f>
        <v>831</v>
      </c>
      <c r="H22" s="153">
        <v>390</v>
      </c>
      <c r="I22" s="153">
        <v>441</v>
      </c>
      <c r="J22" s="152">
        <f t="shared" si="9"/>
        <v>2.3578481443649983E-2</v>
      </c>
      <c r="K22" s="30">
        <f t="shared" si="10"/>
        <v>1151</v>
      </c>
      <c r="L22" s="153">
        <v>595</v>
      </c>
      <c r="M22" s="153">
        <v>556</v>
      </c>
      <c r="N22" s="152">
        <f>+K22/K33</f>
        <v>3.5857814885198916E-2</v>
      </c>
      <c r="O22" s="30">
        <f t="shared" si="11"/>
        <v>1420</v>
      </c>
      <c r="P22" s="153">
        <v>741</v>
      </c>
      <c r="Q22" s="153">
        <v>679</v>
      </c>
      <c r="R22" s="152">
        <f>+O22/O33</f>
        <v>4.2341294689447473E-2</v>
      </c>
      <c r="S22" s="30">
        <f t="shared" si="12"/>
        <v>1450</v>
      </c>
      <c r="T22" s="153">
        <v>755</v>
      </c>
      <c r="U22" s="153">
        <v>695</v>
      </c>
      <c r="V22" s="152">
        <v>4.1000000000000002E-2</v>
      </c>
      <c r="W22" s="305">
        <f t="shared" ref="W22:W29" si="16">SUM(X22:Y22)</f>
        <v>1919</v>
      </c>
      <c r="X22" s="312">
        <v>956</v>
      </c>
      <c r="Y22" s="312">
        <v>963</v>
      </c>
      <c r="Z22" s="313">
        <f>+W22/W33</f>
        <v>5.1170604234440829E-2</v>
      </c>
      <c r="AA22" s="151" t="s">
        <v>190</v>
      </c>
      <c r="AB22" s="673" t="s">
        <v>189</v>
      </c>
    </row>
    <row r="23" spans="1:28" ht="24" customHeight="1">
      <c r="A23" s="659"/>
      <c r="B23" s="148" t="s">
        <v>188</v>
      </c>
      <c r="C23" s="30">
        <f t="shared" si="14"/>
        <v>494</v>
      </c>
      <c r="D23" s="30">
        <v>189</v>
      </c>
      <c r="E23" s="30">
        <v>305</v>
      </c>
      <c r="F23" s="144">
        <f t="shared" si="8"/>
        <v>1.4016570196345477E-2</v>
      </c>
      <c r="G23" s="30">
        <f t="shared" si="15"/>
        <v>672</v>
      </c>
      <c r="H23" s="30">
        <v>286</v>
      </c>
      <c r="I23" s="30">
        <v>386</v>
      </c>
      <c r="J23" s="144">
        <f t="shared" si="9"/>
        <v>1.9067075246850529E-2</v>
      </c>
      <c r="K23" s="30">
        <f t="shared" si="10"/>
        <v>822</v>
      </c>
      <c r="L23" s="30">
        <v>371</v>
      </c>
      <c r="M23" s="30">
        <v>451</v>
      </c>
      <c r="N23" s="144">
        <f>+K23/K33</f>
        <v>2.5608274401071683E-2</v>
      </c>
      <c r="O23" s="30">
        <f t="shared" si="11"/>
        <v>1099</v>
      </c>
      <c r="P23" s="30">
        <v>553</v>
      </c>
      <c r="Q23" s="30">
        <v>546</v>
      </c>
      <c r="R23" s="144">
        <f>+O23/O33</f>
        <v>3.276977666457942E-2</v>
      </c>
      <c r="S23" s="30">
        <f t="shared" si="12"/>
        <v>1334</v>
      </c>
      <c r="T23" s="30">
        <v>678</v>
      </c>
      <c r="U23" s="30">
        <v>656</v>
      </c>
      <c r="V23" s="144">
        <v>3.7999999999999999E-2</v>
      </c>
      <c r="W23" s="305">
        <f t="shared" si="16"/>
        <v>1364</v>
      </c>
      <c r="X23" s="305">
        <v>678</v>
      </c>
      <c r="Y23" s="305">
        <v>686</v>
      </c>
      <c r="Z23" s="308">
        <f>+W23/W33</f>
        <v>3.6371393525678627E-2</v>
      </c>
      <c r="AA23" s="146" t="s">
        <v>188</v>
      </c>
      <c r="AB23" s="671"/>
    </row>
    <row r="24" spans="1:28" ht="24" customHeight="1">
      <c r="A24" s="659"/>
      <c r="B24" s="148" t="s">
        <v>187</v>
      </c>
      <c r="C24" s="30">
        <f t="shared" si="14"/>
        <v>407</v>
      </c>
      <c r="D24" s="30">
        <v>141</v>
      </c>
      <c r="E24" s="30">
        <v>266</v>
      </c>
      <c r="F24" s="144">
        <f t="shared" si="8"/>
        <v>1.1548064918851436E-2</v>
      </c>
      <c r="G24" s="30">
        <f t="shared" si="15"/>
        <v>471</v>
      </c>
      <c r="H24" s="30">
        <v>159</v>
      </c>
      <c r="I24" s="30">
        <v>312</v>
      </c>
      <c r="J24" s="144">
        <f t="shared" si="9"/>
        <v>1.3363976847122915E-2</v>
      </c>
      <c r="K24" s="30">
        <f t="shared" si="10"/>
        <v>609</v>
      </c>
      <c r="L24" s="30">
        <v>248</v>
      </c>
      <c r="M24" s="30">
        <v>361</v>
      </c>
      <c r="N24" s="144">
        <f>+K24/K33</f>
        <v>1.8972553662107854E-2</v>
      </c>
      <c r="O24" s="30">
        <f t="shared" si="11"/>
        <v>738</v>
      </c>
      <c r="P24" s="30">
        <v>315</v>
      </c>
      <c r="Q24" s="30">
        <v>423</v>
      </c>
      <c r="R24" s="144">
        <f>+O24/O33</f>
        <v>2.2005546113248054E-2</v>
      </c>
      <c r="S24" s="30">
        <f t="shared" si="12"/>
        <v>1024</v>
      </c>
      <c r="T24" s="30">
        <v>477</v>
      </c>
      <c r="U24" s="30">
        <v>547</v>
      </c>
      <c r="V24" s="144">
        <v>2.9000000000000001E-2</v>
      </c>
      <c r="W24" s="305">
        <f t="shared" si="16"/>
        <v>1246</v>
      </c>
      <c r="X24" s="305">
        <v>612</v>
      </c>
      <c r="Y24" s="305">
        <v>634</v>
      </c>
      <c r="Z24" s="308">
        <f>+W24/W33</f>
        <v>3.3224894672284143E-2</v>
      </c>
      <c r="AA24" s="146" t="s">
        <v>187</v>
      </c>
      <c r="AB24" s="671"/>
    </row>
    <row r="25" spans="1:28" ht="24" customHeight="1">
      <c r="A25" s="659"/>
      <c r="B25" s="148" t="s">
        <v>186</v>
      </c>
      <c r="C25" s="30">
        <f t="shared" si="14"/>
        <v>266</v>
      </c>
      <c r="D25" s="30">
        <v>82</v>
      </c>
      <c r="E25" s="30">
        <v>184</v>
      </c>
      <c r="F25" s="144">
        <f t="shared" si="8"/>
        <v>7.5473839518783335E-3</v>
      </c>
      <c r="G25" s="30">
        <f t="shared" si="15"/>
        <v>350</v>
      </c>
      <c r="H25" s="30">
        <v>109</v>
      </c>
      <c r="I25" s="30">
        <v>241</v>
      </c>
      <c r="J25" s="144">
        <f t="shared" si="9"/>
        <v>9.9307683577346505E-3</v>
      </c>
      <c r="K25" s="30">
        <f t="shared" si="10"/>
        <v>406</v>
      </c>
      <c r="L25" s="30">
        <v>127</v>
      </c>
      <c r="M25" s="30">
        <v>279</v>
      </c>
      <c r="N25" s="144">
        <f>+K25/K33</f>
        <v>1.2648369108071902E-2</v>
      </c>
      <c r="O25" s="30">
        <f t="shared" si="11"/>
        <v>535</v>
      </c>
      <c r="P25" s="30">
        <v>184</v>
      </c>
      <c r="Q25" s="30">
        <v>351</v>
      </c>
      <c r="R25" s="144">
        <f>+O25/O33</f>
        <v>1.5952530041446759E-2</v>
      </c>
      <c r="S25" s="30">
        <f t="shared" si="12"/>
        <v>633</v>
      </c>
      <c r="T25" s="30">
        <v>235</v>
      </c>
      <c r="U25" s="30">
        <v>398</v>
      </c>
      <c r="V25" s="144">
        <v>1.7999999999999999E-2</v>
      </c>
      <c r="W25" s="305">
        <f t="shared" si="16"/>
        <v>905</v>
      </c>
      <c r="X25" s="305">
        <v>393</v>
      </c>
      <c r="Y25" s="305">
        <v>512</v>
      </c>
      <c r="Z25" s="308">
        <f>+W25/W33</f>
        <v>2.4132046290864486E-2</v>
      </c>
      <c r="AA25" s="146" t="s">
        <v>186</v>
      </c>
      <c r="AB25" s="671"/>
    </row>
    <row r="26" spans="1:28" ht="24" customHeight="1">
      <c r="A26" s="659"/>
      <c r="B26" s="148" t="s">
        <v>185</v>
      </c>
      <c r="C26" s="30">
        <f t="shared" si="14"/>
        <v>149</v>
      </c>
      <c r="D26" s="30">
        <v>42</v>
      </c>
      <c r="E26" s="30">
        <v>107</v>
      </c>
      <c r="F26" s="144">
        <f t="shared" si="8"/>
        <v>4.2276699580070364E-3</v>
      </c>
      <c r="G26" s="30">
        <f t="shared" si="15"/>
        <v>223</v>
      </c>
      <c r="H26" s="30">
        <v>62</v>
      </c>
      <c r="I26" s="30">
        <v>161</v>
      </c>
      <c r="J26" s="144">
        <f t="shared" si="9"/>
        <v>6.3273181250709338E-3</v>
      </c>
      <c r="K26" s="30">
        <f t="shared" si="10"/>
        <v>268</v>
      </c>
      <c r="L26" s="30">
        <v>67</v>
      </c>
      <c r="M26" s="30">
        <v>201</v>
      </c>
      <c r="N26" s="144">
        <f>+K26/K33</f>
        <v>8.3491697560671672E-3</v>
      </c>
      <c r="O26" s="30">
        <f t="shared" si="11"/>
        <v>373</v>
      </c>
      <c r="P26" s="30">
        <v>103</v>
      </c>
      <c r="Q26" s="30">
        <v>270</v>
      </c>
      <c r="R26" s="144">
        <f>+O26/O33</f>
        <v>1.1122044309270359E-2</v>
      </c>
      <c r="S26" s="30">
        <f t="shared" si="12"/>
        <v>428</v>
      </c>
      <c r="T26" s="30">
        <v>122</v>
      </c>
      <c r="U26" s="30">
        <v>306</v>
      </c>
      <c r="V26" s="144">
        <v>1.2E-2</v>
      </c>
      <c r="W26" s="305">
        <f t="shared" si="16"/>
        <v>559</v>
      </c>
      <c r="X26" s="305">
        <v>195</v>
      </c>
      <c r="Y26" s="305">
        <v>364</v>
      </c>
      <c r="Z26" s="308">
        <f>+W26/W33</f>
        <v>1.4905871686843368E-2</v>
      </c>
      <c r="AA26" s="146" t="s">
        <v>185</v>
      </c>
      <c r="AB26" s="671"/>
    </row>
    <row r="27" spans="1:28" ht="27" customHeight="1">
      <c r="A27" s="659"/>
      <c r="B27" s="150" t="s">
        <v>184</v>
      </c>
      <c r="C27" s="30">
        <f t="shared" si="14"/>
        <v>69</v>
      </c>
      <c r="D27" s="30">
        <v>11</v>
      </c>
      <c r="E27" s="30">
        <v>58</v>
      </c>
      <c r="F27" s="144">
        <f t="shared" si="8"/>
        <v>1.957780047667688E-3</v>
      </c>
      <c r="G27" s="30">
        <f t="shared" si="15"/>
        <v>98</v>
      </c>
      <c r="H27" s="30">
        <v>25</v>
      </c>
      <c r="I27" s="30">
        <v>73</v>
      </c>
      <c r="J27" s="144">
        <f t="shared" si="9"/>
        <v>2.7806151401657021E-3</v>
      </c>
      <c r="K27" s="30">
        <f t="shared" si="10"/>
        <v>161</v>
      </c>
      <c r="L27" s="30">
        <v>38</v>
      </c>
      <c r="M27" s="30">
        <v>123</v>
      </c>
      <c r="N27" s="144">
        <f>+K27/K33</f>
        <v>5.0157325773388583E-3</v>
      </c>
      <c r="O27" s="30">
        <f t="shared" si="11"/>
        <v>203</v>
      </c>
      <c r="P27" s="30">
        <v>49</v>
      </c>
      <c r="Q27" s="30">
        <v>154</v>
      </c>
      <c r="R27" s="144">
        <f>+O27/O33</f>
        <v>6.0530160718012937E-3</v>
      </c>
      <c r="S27" s="30">
        <f t="shared" si="12"/>
        <v>244</v>
      </c>
      <c r="T27" s="30">
        <v>56</v>
      </c>
      <c r="U27" s="30">
        <v>188</v>
      </c>
      <c r="V27" s="144">
        <v>7.0000000000000001E-3</v>
      </c>
      <c r="W27" s="305">
        <f t="shared" si="16"/>
        <v>272</v>
      </c>
      <c r="X27" s="305">
        <v>68</v>
      </c>
      <c r="Y27" s="305">
        <v>204</v>
      </c>
      <c r="Z27" s="308">
        <f>+W27/W33</f>
        <v>7.2529465095194923E-3</v>
      </c>
      <c r="AA27" s="149" t="s">
        <v>184</v>
      </c>
      <c r="AB27" s="671"/>
    </row>
    <row r="28" spans="1:28" ht="24" customHeight="1">
      <c r="A28" s="659"/>
      <c r="B28" s="148" t="s">
        <v>183</v>
      </c>
      <c r="C28" s="30">
        <f t="shared" si="14"/>
        <v>19</v>
      </c>
      <c r="D28" s="30">
        <v>6</v>
      </c>
      <c r="E28" s="30">
        <v>13</v>
      </c>
      <c r="F28" s="144">
        <f t="shared" si="8"/>
        <v>5.3909885370559526E-4</v>
      </c>
      <c r="G28" s="30">
        <f t="shared" si="15"/>
        <v>19</v>
      </c>
      <c r="H28" s="30">
        <v>1</v>
      </c>
      <c r="I28" s="30">
        <v>18</v>
      </c>
      <c r="J28" s="144">
        <f t="shared" si="9"/>
        <v>5.3909885370559526E-4</v>
      </c>
      <c r="K28" s="30">
        <f t="shared" si="10"/>
        <v>37</v>
      </c>
      <c r="L28" s="30">
        <v>4</v>
      </c>
      <c r="M28" s="30">
        <v>33</v>
      </c>
      <c r="N28" s="144">
        <f>+K28/K33</f>
        <v>1.1526838842331538E-3</v>
      </c>
      <c r="O28" s="30">
        <f t="shared" si="11"/>
        <v>81</v>
      </c>
      <c r="P28" s="30">
        <v>12</v>
      </c>
      <c r="Q28" s="30">
        <v>69</v>
      </c>
      <c r="R28" s="144">
        <f>+O28/O33</f>
        <v>2.4152428660882009E-3</v>
      </c>
      <c r="S28" s="30">
        <f t="shared" si="12"/>
        <v>95</v>
      </c>
      <c r="T28" s="30">
        <v>17</v>
      </c>
      <c r="U28" s="30">
        <v>78</v>
      </c>
      <c r="V28" s="144">
        <v>3.0000000000000001E-3</v>
      </c>
      <c r="W28" s="305">
        <f t="shared" si="16"/>
        <v>93</v>
      </c>
      <c r="X28" s="305">
        <v>14</v>
      </c>
      <c r="Y28" s="305">
        <v>79</v>
      </c>
      <c r="Z28" s="308">
        <f>+W28/W33</f>
        <v>2.4798677403871793E-3</v>
      </c>
      <c r="AA28" s="146" t="s">
        <v>183</v>
      </c>
      <c r="AB28" s="671"/>
    </row>
    <row r="29" spans="1:28" ht="24" customHeight="1">
      <c r="A29" s="659"/>
      <c r="B29" s="148" t="s">
        <v>181</v>
      </c>
      <c r="C29" s="30">
        <f t="shared" si="14"/>
        <v>4</v>
      </c>
      <c r="D29" s="30">
        <v>0</v>
      </c>
      <c r="E29" s="30">
        <v>4</v>
      </c>
      <c r="F29" s="144">
        <f t="shared" si="8"/>
        <v>1.1349449551696743E-4</v>
      </c>
      <c r="G29" s="30">
        <f t="shared" si="15"/>
        <v>10</v>
      </c>
      <c r="H29" s="30">
        <v>2</v>
      </c>
      <c r="I29" s="30">
        <v>8</v>
      </c>
      <c r="J29" s="144">
        <f t="shared" si="9"/>
        <v>2.8373623879241855E-4</v>
      </c>
      <c r="K29" s="30">
        <f t="shared" si="10"/>
        <v>7</v>
      </c>
      <c r="L29" s="147" t="s">
        <v>182</v>
      </c>
      <c r="M29" s="30">
        <v>7</v>
      </c>
      <c r="N29" s="144">
        <f>+K29/K33</f>
        <v>2.1807532944951555E-4</v>
      </c>
      <c r="O29" s="30">
        <f t="shared" si="11"/>
        <v>12</v>
      </c>
      <c r="P29" s="30">
        <v>4</v>
      </c>
      <c r="Q29" s="30">
        <v>8</v>
      </c>
      <c r="R29" s="144">
        <f>+O29/O33</f>
        <v>3.5781375793899278E-4</v>
      </c>
      <c r="S29" s="30">
        <f t="shared" si="12"/>
        <v>16</v>
      </c>
      <c r="T29" s="30">
        <v>2</v>
      </c>
      <c r="U29" s="30">
        <v>14</v>
      </c>
      <c r="V29" s="144">
        <v>0</v>
      </c>
      <c r="W29" s="305">
        <f t="shared" si="16"/>
        <v>25</v>
      </c>
      <c r="X29" s="305">
        <v>3</v>
      </c>
      <c r="Y29" s="305">
        <v>22</v>
      </c>
      <c r="Z29" s="308">
        <f>+W29/W33</f>
        <v>6.6663111300730631E-4</v>
      </c>
      <c r="AA29" s="146" t="s">
        <v>181</v>
      </c>
      <c r="AB29" s="671"/>
    </row>
    <row r="30" spans="1:28" ht="21" customHeight="1">
      <c r="A30" s="659"/>
      <c r="B30" s="145"/>
      <c r="C30" s="30"/>
      <c r="D30" s="30"/>
      <c r="E30" s="30"/>
      <c r="F30" s="144"/>
      <c r="G30" s="30"/>
      <c r="H30" s="30"/>
      <c r="I30" s="30"/>
      <c r="J30" s="144"/>
      <c r="K30" s="30"/>
      <c r="L30" s="30"/>
      <c r="M30" s="30"/>
      <c r="N30" s="144"/>
      <c r="O30" s="30"/>
      <c r="P30" s="30"/>
      <c r="Q30" s="30"/>
      <c r="R30" s="144"/>
      <c r="S30" s="30"/>
      <c r="T30" s="30"/>
      <c r="U30" s="30"/>
      <c r="V30" s="144"/>
      <c r="W30" s="305"/>
      <c r="X30" s="305"/>
      <c r="Y30" s="305"/>
      <c r="Z30" s="308"/>
      <c r="AA30" s="143"/>
      <c r="AB30" s="671"/>
    </row>
    <row r="31" spans="1:28" ht="24" customHeight="1">
      <c r="A31" s="660"/>
      <c r="B31" s="142" t="s">
        <v>180</v>
      </c>
      <c r="C31" s="141">
        <f>SUM(C22:C30)</f>
        <v>2089</v>
      </c>
      <c r="D31" s="141">
        <f>SUM(D22:D30)</f>
        <v>778</v>
      </c>
      <c r="E31" s="141">
        <f>SUM(E22:E30)</f>
        <v>1311</v>
      </c>
      <c r="F31" s="140">
        <f>C31/$S$33</f>
        <v>5.9272500283736242E-2</v>
      </c>
      <c r="G31" s="141">
        <f>SUM(G22:G30)</f>
        <v>2674</v>
      </c>
      <c r="H31" s="141">
        <f>SUM(H22:H30)</f>
        <v>1034</v>
      </c>
      <c r="I31" s="141">
        <f>SUM(I22:I30)</f>
        <v>1640</v>
      </c>
      <c r="J31" s="140">
        <f>G31/$S$33</f>
        <v>7.5871070253092726E-2</v>
      </c>
      <c r="K31" s="141">
        <f>SUM(L31:M31)</f>
        <v>3461</v>
      </c>
      <c r="L31" s="141">
        <f>SUM(L22:L30)</f>
        <v>1450</v>
      </c>
      <c r="M31" s="141">
        <f>SUM(M22:M30)</f>
        <v>2011</v>
      </c>
      <c r="N31" s="140">
        <f>SUM(N22:N29)</f>
        <v>0.10782267360353906</v>
      </c>
      <c r="O31" s="141">
        <f>SUM(P31:Q31)</f>
        <v>4461</v>
      </c>
      <c r="P31" s="141">
        <f>SUM(P22:P30)</f>
        <v>1961</v>
      </c>
      <c r="Q31" s="141">
        <f>SUM(Q22:Q30)</f>
        <v>2500</v>
      </c>
      <c r="R31" s="140">
        <f>SUM(R22:R29)</f>
        <v>0.13301726451382057</v>
      </c>
      <c r="S31" s="141">
        <f>SUM(T31:U31)</f>
        <v>5224</v>
      </c>
      <c r="T31" s="141">
        <f>SUM(T22:T30)</f>
        <v>2342</v>
      </c>
      <c r="U31" s="141">
        <f>SUM(U22:U30)</f>
        <v>2882</v>
      </c>
      <c r="V31" s="140">
        <v>0.14799999999999999</v>
      </c>
      <c r="W31" s="310">
        <f>SUM(X31:Y31)</f>
        <v>6383</v>
      </c>
      <c r="X31" s="310">
        <f>SUM(X22:X30)</f>
        <v>2919</v>
      </c>
      <c r="Y31" s="310">
        <f>SUM(Y22:Y30)</f>
        <v>3464</v>
      </c>
      <c r="Z31" s="311">
        <f>SUM(Z22:Z29)</f>
        <v>0.17020425577302545</v>
      </c>
      <c r="AA31" s="139" t="s">
        <v>180</v>
      </c>
      <c r="AB31" s="672"/>
    </row>
    <row r="32" spans="1:28" ht="24" customHeight="1">
      <c r="A32" s="662" t="s">
        <v>179</v>
      </c>
      <c r="B32" s="663"/>
      <c r="C32" s="137">
        <f>SUM(D32,E32)</f>
        <v>2</v>
      </c>
      <c r="D32" s="137">
        <v>1</v>
      </c>
      <c r="E32" s="137">
        <v>1</v>
      </c>
      <c r="F32" s="138">
        <f>C32/$S$33</f>
        <v>5.6747247758483716E-5</v>
      </c>
      <c r="G32" s="137">
        <f>SUM(H32,I32)</f>
        <v>0</v>
      </c>
      <c r="H32" s="137">
        <v>0</v>
      </c>
      <c r="I32" s="137">
        <v>0</v>
      </c>
      <c r="J32" s="138">
        <f>G32/$S$33</f>
        <v>0</v>
      </c>
      <c r="K32" s="137">
        <f>SUM(L32:M32)</f>
        <v>0</v>
      </c>
      <c r="L32" s="137">
        <v>0</v>
      </c>
      <c r="M32" s="137">
        <v>0</v>
      </c>
      <c r="N32" s="138">
        <v>0</v>
      </c>
      <c r="O32" s="137">
        <f>SUM(P32:Q32)</f>
        <v>10</v>
      </c>
      <c r="P32" s="137">
        <v>6</v>
      </c>
      <c r="Q32" s="137">
        <v>4</v>
      </c>
      <c r="R32" s="138">
        <f>+O32/O33</f>
        <v>2.981781316158273E-4</v>
      </c>
      <c r="S32" s="137">
        <f>SUM(T32:U32)</f>
        <v>58</v>
      </c>
      <c r="T32" s="137">
        <v>33</v>
      </c>
      <c r="U32" s="137">
        <v>25</v>
      </c>
      <c r="V32" s="138">
        <f>+S32/S33</f>
        <v>1.6456701849960277E-3</v>
      </c>
      <c r="W32" s="314">
        <f>SUM(X32:Y32)</f>
        <v>285</v>
      </c>
      <c r="X32" s="314">
        <v>130</v>
      </c>
      <c r="Y32" s="314">
        <v>155</v>
      </c>
      <c r="Z32" s="315">
        <f>+W32/W33</f>
        <v>7.5995946882832918E-3</v>
      </c>
      <c r="AA32" s="667" t="s">
        <v>179</v>
      </c>
      <c r="AB32" s="668"/>
    </row>
    <row r="33" spans="1:28" ht="24" customHeight="1">
      <c r="A33" s="657" t="s">
        <v>178</v>
      </c>
      <c r="B33" s="658"/>
      <c r="C33" s="133">
        <f>SUM(C32,C31,C21,C9)</f>
        <v>28616</v>
      </c>
      <c r="D33" s="133">
        <f>SUM(D32,D31,D21,D9)</f>
        <v>14311</v>
      </c>
      <c r="E33" s="133">
        <f>SUM(E32,E31,E21,E9)</f>
        <v>14305</v>
      </c>
      <c r="F33" s="136">
        <f>C33/$S$33</f>
        <v>0.81193962092838501</v>
      </c>
      <c r="G33" s="133">
        <f>SUM(G32,G31,G21,G9)</f>
        <v>30249</v>
      </c>
      <c r="H33" s="133">
        <f>SUM(H32,H31,H21,H9)</f>
        <v>15067</v>
      </c>
      <c r="I33" s="133">
        <f>SUM(I32,I31,I21,I9)</f>
        <v>15182</v>
      </c>
      <c r="J33" s="135">
        <f>G33/$S$33</f>
        <v>0.85827374872318696</v>
      </c>
      <c r="K33" s="134">
        <f>SUM(L33:M33)</f>
        <v>32099</v>
      </c>
      <c r="L33" s="133">
        <f>+L9+L21+L31</f>
        <v>15917</v>
      </c>
      <c r="M33" s="133">
        <f>+M9+M21+M31</f>
        <v>16182</v>
      </c>
      <c r="N33" s="135">
        <v>1</v>
      </c>
      <c r="O33" s="134">
        <f>SUM(P33:Q33)</f>
        <v>33537</v>
      </c>
      <c r="P33" s="133">
        <f>+P9+P21+P31+P32</f>
        <v>16627</v>
      </c>
      <c r="Q33" s="133">
        <f>+Q9+Q21+Q31+Q32</f>
        <v>16910</v>
      </c>
      <c r="R33" s="135">
        <v>1</v>
      </c>
      <c r="S33" s="134">
        <f>SUM(T33:U33)</f>
        <v>35244</v>
      </c>
      <c r="T33" s="133">
        <f>+T9+T21+T31+T32</f>
        <v>17358</v>
      </c>
      <c r="U33" s="133">
        <f>+U9+U21+U31+U32</f>
        <v>17886</v>
      </c>
      <c r="V33" s="132">
        <v>1</v>
      </c>
      <c r="W33" s="316">
        <f>SUM(X33:Y33)</f>
        <v>37502</v>
      </c>
      <c r="X33" s="317">
        <f>+X9+X21+X31+X32</f>
        <v>18429</v>
      </c>
      <c r="Y33" s="317">
        <f>+Y9+Y21+Y31+Y32</f>
        <v>19073</v>
      </c>
      <c r="Z33" s="318">
        <v>1</v>
      </c>
      <c r="AA33" s="669" t="s">
        <v>178</v>
      </c>
      <c r="AB33" s="670"/>
    </row>
    <row r="34" spans="1:28" ht="21" customHeight="1">
      <c r="AA34" s="167" t="s">
        <v>518</v>
      </c>
    </row>
    <row r="35" spans="1:28" ht="21" customHeight="1"/>
    <row r="36" spans="1:28" ht="21" customHeight="1"/>
    <row r="37" spans="1:28" ht="21" customHeight="1"/>
    <row r="38" spans="1:28" ht="21" customHeight="1"/>
    <row r="39" spans="1:28" ht="21" customHeight="1"/>
  </sheetData>
  <mergeCells count="18">
    <mergeCell ref="O3:R3"/>
    <mergeCell ref="AA3:AB3"/>
    <mergeCell ref="AA32:AB32"/>
    <mergeCell ref="AA33:AB33"/>
    <mergeCell ref="AB5:AB9"/>
    <mergeCell ref="AB10:AB21"/>
    <mergeCell ref="AB22:AB31"/>
    <mergeCell ref="AA4:AB4"/>
    <mergeCell ref="W3:Z3"/>
    <mergeCell ref="S3:V3"/>
    <mergeCell ref="K3:N3"/>
    <mergeCell ref="A33:B33"/>
    <mergeCell ref="A10:A21"/>
    <mergeCell ref="A5:A9"/>
    <mergeCell ref="A22:A31"/>
    <mergeCell ref="A32:B32"/>
    <mergeCell ref="G3:J3"/>
    <mergeCell ref="C3:F3"/>
  </mergeCells>
  <phoneticPr fontId="3"/>
  <pageMargins left="0.59055118110236227" right="0.59055118110236227" top="0.59055118110236227" bottom="0.59055118110236227" header="0.31496062992125984" footer="0.31496062992125984"/>
  <pageSetup paperSize="9" scale="88" firstPageNumber="20" orientation="portrait" useFirstPageNumber="1" r:id="rId1"/>
  <headerFooter differentOddEven="1" alignWithMargins="0">
    <oddHeader>&amp;L&amp;10人　　口</oddHeader>
    <oddFooter>&amp;C－&amp;P－</oddFooter>
    <evenHeader>&amp;R&amp;10人　　口</evenHeader>
    <evenFooter>&amp;C－&amp;P－</evenFooter>
  </headerFooter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="85" zoomScaleNormal="85" workbookViewId="0">
      <selection activeCell="O54" sqref="O54"/>
    </sheetView>
  </sheetViews>
  <sheetFormatPr defaultColWidth="11" defaultRowHeight="13.5"/>
  <cols>
    <col min="1" max="1" width="8.375" style="165" customWidth="1"/>
    <col min="2" max="10" width="7.5" style="165" customWidth="1"/>
    <col min="11" max="11" width="8.375" style="165" customWidth="1"/>
    <col min="12" max="16384" width="11" style="165"/>
  </cols>
  <sheetData>
    <row r="1" spans="1:12" ht="18.75" customHeight="1">
      <c r="A1" s="205" t="s">
        <v>249</v>
      </c>
      <c r="B1" s="204"/>
      <c r="C1" s="168"/>
      <c r="D1" s="168"/>
      <c r="E1" s="168"/>
      <c r="F1" s="168"/>
      <c r="G1" s="168"/>
      <c r="H1" s="168"/>
      <c r="I1" s="168"/>
      <c r="J1" s="168"/>
    </row>
    <row r="2" spans="1:12" ht="18.75" customHeight="1">
      <c r="K2" s="167" t="s">
        <v>516</v>
      </c>
    </row>
    <row r="3" spans="1:12" ht="18.75" customHeight="1">
      <c r="A3" s="679" t="s">
        <v>24</v>
      </c>
      <c r="B3" s="698" t="s">
        <v>248</v>
      </c>
      <c r="C3" s="699"/>
      <c r="D3" s="700"/>
      <c r="E3" s="698" t="s">
        <v>247</v>
      </c>
      <c r="F3" s="711"/>
      <c r="G3" s="203" t="s">
        <v>246</v>
      </c>
      <c r="H3" s="202" t="s">
        <v>245</v>
      </c>
      <c r="I3" s="698" t="s">
        <v>244</v>
      </c>
      <c r="J3" s="699"/>
      <c r="K3" s="710"/>
    </row>
    <row r="4" spans="1:12" ht="18.75" customHeight="1">
      <c r="A4" s="680"/>
      <c r="B4" s="701" t="s">
        <v>243</v>
      </c>
      <c r="C4" s="702"/>
      <c r="D4" s="703"/>
      <c r="E4" s="701" t="s">
        <v>242</v>
      </c>
      <c r="F4" s="712"/>
      <c r="G4" s="201" t="s">
        <v>241</v>
      </c>
      <c r="H4" s="200" t="s">
        <v>240</v>
      </c>
      <c r="I4" s="701" t="s">
        <v>239</v>
      </c>
      <c r="J4" s="702"/>
      <c r="K4" s="709"/>
    </row>
    <row r="5" spans="1:12" ht="18.75" customHeight="1">
      <c r="A5" s="22" t="s">
        <v>23</v>
      </c>
      <c r="B5" s="199"/>
      <c r="C5" s="197">
        <v>12603</v>
      </c>
      <c r="D5" s="191"/>
      <c r="E5" s="707">
        <v>5078</v>
      </c>
      <c r="F5" s="708"/>
      <c r="G5" s="195" t="s">
        <v>523</v>
      </c>
      <c r="H5" s="195">
        <v>2.1</v>
      </c>
      <c r="I5" s="704">
        <v>6001.4</v>
      </c>
      <c r="J5" s="705"/>
      <c r="K5" s="706"/>
    </row>
    <row r="6" spans="1:12" ht="18.75" customHeight="1">
      <c r="A6" s="194" t="s">
        <v>29</v>
      </c>
      <c r="B6" s="198"/>
      <c r="C6" s="189">
        <v>21627</v>
      </c>
      <c r="D6" s="196"/>
      <c r="E6" s="685">
        <f>C6-C5</f>
        <v>9024</v>
      </c>
      <c r="F6" s="686"/>
      <c r="G6" s="327">
        <f>(E6/C5)*100</f>
        <v>71.601999523922871</v>
      </c>
      <c r="H6" s="188">
        <v>3.6</v>
      </c>
      <c r="I6" s="722">
        <v>6007.5</v>
      </c>
      <c r="J6" s="723"/>
      <c r="K6" s="724"/>
    </row>
    <row r="7" spans="1:12" ht="18.75" customHeight="1">
      <c r="A7" s="22" t="s">
        <v>30</v>
      </c>
      <c r="B7" s="297"/>
      <c r="C7" s="192">
        <v>22984</v>
      </c>
      <c r="D7" s="298"/>
      <c r="E7" s="685">
        <f>C7-C6</f>
        <v>1357</v>
      </c>
      <c r="F7" s="686"/>
      <c r="G7" s="327">
        <f>(E7/C6)*100</f>
        <v>6.2745642021547141</v>
      </c>
      <c r="H7" s="190">
        <v>3.63</v>
      </c>
      <c r="I7" s="722">
        <v>6384.4</v>
      </c>
      <c r="J7" s="723"/>
      <c r="K7" s="724"/>
    </row>
    <row r="8" spans="1:12" ht="18.75" customHeight="1">
      <c r="A8" s="20" t="s">
        <v>32</v>
      </c>
      <c r="B8" s="193"/>
      <c r="C8" s="189">
        <v>23860</v>
      </c>
      <c r="D8" s="191"/>
      <c r="E8" s="685">
        <f>C8-C7</f>
        <v>876</v>
      </c>
      <c r="F8" s="686"/>
      <c r="G8" s="327">
        <f t="shared" ref="G8:G10" si="0">(E8/C7)*100</f>
        <v>3.8113470240167069</v>
      </c>
      <c r="H8" s="188">
        <v>3.6</v>
      </c>
      <c r="I8" s="722">
        <v>6627.8</v>
      </c>
      <c r="J8" s="723"/>
      <c r="K8" s="724"/>
    </row>
    <row r="9" spans="1:12" ht="18.75" customHeight="1">
      <c r="A9" s="326" t="s">
        <v>236</v>
      </c>
      <c r="B9" s="297"/>
      <c r="C9" s="189">
        <v>25279</v>
      </c>
      <c r="D9" s="296"/>
      <c r="E9" s="685">
        <f>C9-C8</f>
        <v>1419</v>
      </c>
      <c r="F9" s="686"/>
      <c r="G9" s="327">
        <f t="shared" si="0"/>
        <v>5.9471919530595132</v>
      </c>
      <c r="H9" s="188">
        <v>3.9</v>
      </c>
      <c r="I9" s="722">
        <v>6432.3</v>
      </c>
      <c r="J9" s="725"/>
      <c r="K9" s="726"/>
    </row>
    <row r="10" spans="1:12" ht="18.75" customHeight="1">
      <c r="A10" s="173" t="s">
        <v>522</v>
      </c>
      <c r="B10" s="187"/>
      <c r="C10" s="186">
        <v>27800</v>
      </c>
      <c r="D10" s="185"/>
      <c r="E10" s="730">
        <f>C10-C9</f>
        <v>2521</v>
      </c>
      <c r="F10" s="731"/>
      <c r="G10" s="328">
        <f t="shared" si="0"/>
        <v>9.9727046164800832</v>
      </c>
      <c r="H10" s="184">
        <v>4.21</v>
      </c>
      <c r="I10" s="727">
        <v>6603.3</v>
      </c>
      <c r="J10" s="728"/>
      <c r="K10" s="729"/>
    </row>
    <row r="11" spans="1:12" ht="18.75" customHeight="1">
      <c r="A11" s="183"/>
      <c r="K11" s="182" t="s">
        <v>235</v>
      </c>
      <c r="L11" s="181"/>
    </row>
    <row r="12" spans="1:12" ht="9" customHeight="1"/>
    <row r="13" spans="1:12" ht="18.75" customHeight="1">
      <c r="A13" s="169" t="s">
        <v>238</v>
      </c>
      <c r="C13" s="168"/>
      <c r="D13" s="168"/>
      <c r="E13" s="168"/>
      <c r="F13" s="168"/>
      <c r="G13" s="168"/>
      <c r="H13" s="168"/>
      <c r="I13" s="168"/>
      <c r="J13" s="168"/>
    </row>
    <row r="14" spans="1:12" ht="18.75" customHeight="1">
      <c r="K14" s="167" t="s">
        <v>517</v>
      </c>
    </row>
    <row r="15" spans="1:12" ht="18.75" customHeight="1">
      <c r="A15" s="681" t="s">
        <v>24</v>
      </c>
      <c r="B15" s="683" t="s">
        <v>25</v>
      </c>
      <c r="C15" s="683" t="s">
        <v>26</v>
      </c>
      <c r="D15" s="683"/>
      <c r="E15" s="683"/>
      <c r="F15" s="687" t="s">
        <v>27</v>
      </c>
      <c r="G15" s="688"/>
      <c r="H15" s="689"/>
      <c r="I15" s="683" t="s">
        <v>28</v>
      </c>
      <c r="J15" s="718"/>
      <c r="K15" s="719"/>
    </row>
    <row r="16" spans="1:12" ht="18.75" customHeight="1">
      <c r="A16" s="682"/>
      <c r="B16" s="684"/>
      <c r="C16" s="180" t="s">
        <v>25</v>
      </c>
      <c r="D16" s="180" t="s">
        <v>110</v>
      </c>
      <c r="E16" s="180" t="s">
        <v>111</v>
      </c>
      <c r="F16" s="180" t="s">
        <v>25</v>
      </c>
      <c r="G16" s="180" t="s">
        <v>110</v>
      </c>
      <c r="H16" s="180" t="s">
        <v>111</v>
      </c>
      <c r="I16" s="180" t="s">
        <v>25</v>
      </c>
      <c r="J16" s="180" t="s">
        <v>110</v>
      </c>
      <c r="K16" s="179" t="s">
        <v>111</v>
      </c>
    </row>
    <row r="17" spans="1:11" ht="18.75" customHeight="1">
      <c r="A17" s="22" t="s">
        <v>23</v>
      </c>
      <c r="B17" s="178">
        <f>C17+F17+I17</f>
        <v>28614</v>
      </c>
      <c r="C17" s="21">
        <f t="shared" ref="C17:C22" si="1">D17+E17</f>
        <v>7867</v>
      </c>
      <c r="D17" s="178">
        <v>3951</v>
      </c>
      <c r="E17" s="178">
        <v>3916</v>
      </c>
      <c r="F17" s="21">
        <f t="shared" ref="F17:F20" si="2">G17+H17</f>
        <v>18658</v>
      </c>
      <c r="G17" s="178">
        <v>9581</v>
      </c>
      <c r="H17" s="178">
        <v>9077</v>
      </c>
      <c r="I17" s="21">
        <f t="shared" ref="I17:I20" si="3">J17+K17</f>
        <v>2089</v>
      </c>
      <c r="J17" s="178">
        <v>778</v>
      </c>
      <c r="K17" s="175">
        <v>1311</v>
      </c>
    </row>
    <row r="18" spans="1:11" ht="18.75" customHeight="1">
      <c r="A18" s="20" t="s">
        <v>29</v>
      </c>
      <c r="B18" s="21">
        <v>30249</v>
      </c>
      <c r="C18" s="21">
        <f t="shared" si="1"/>
        <v>7281</v>
      </c>
      <c r="D18" s="21">
        <v>3681</v>
      </c>
      <c r="E18" s="21">
        <v>3600</v>
      </c>
      <c r="F18" s="21">
        <f t="shared" si="2"/>
        <v>20294</v>
      </c>
      <c r="G18" s="21">
        <v>10352</v>
      </c>
      <c r="H18" s="21">
        <v>9942</v>
      </c>
      <c r="I18" s="21">
        <f t="shared" si="3"/>
        <v>2674</v>
      </c>
      <c r="J18" s="21">
        <v>1034</v>
      </c>
      <c r="K18" s="174">
        <v>1640</v>
      </c>
    </row>
    <row r="19" spans="1:11" ht="18.75" customHeight="1">
      <c r="A19" s="177" t="s">
        <v>30</v>
      </c>
      <c r="B19" s="176">
        <f>+C19+F19+I19</f>
        <v>32099</v>
      </c>
      <c r="C19" s="21">
        <f t="shared" si="1"/>
        <v>6904</v>
      </c>
      <c r="D19" s="176">
        <v>3505</v>
      </c>
      <c r="E19" s="176">
        <v>3399</v>
      </c>
      <c r="F19" s="21">
        <f t="shared" si="2"/>
        <v>21734</v>
      </c>
      <c r="G19" s="176">
        <v>10962</v>
      </c>
      <c r="H19" s="176">
        <v>10772</v>
      </c>
      <c r="I19" s="21">
        <f t="shared" si="3"/>
        <v>3461</v>
      </c>
      <c r="J19" s="176">
        <v>1450</v>
      </c>
      <c r="K19" s="175">
        <v>2011</v>
      </c>
    </row>
    <row r="20" spans="1:11" ht="18.75" customHeight="1">
      <c r="A20" s="20" t="s">
        <v>32</v>
      </c>
      <c r="B20" s="21">
        <f>+C20+F20+I20</f>
        <v>33527</v>
      </c>
      <c r="C20" s="21">
        <f t="shared" si="1"/>
        <v>6672</v>
      </c>
      <c r="D20" s="21">
        <v>3440</v>
      </c>
      <c r="E20" s="21">
        <v>3232</v>
      </c>
      <c r="F20" s="21">
        <f t="shared" si="2"/>
        <v>22394</v>
      </c>
      <c r="G20" s="21">
        <v>11220</v>
      </c>
      <c r="H20" s="21">
        <v>11174</v>
      </c>
      <c r="I20" s="21">
        <f t="shared" si="3"/>
        <v>4461</v>
      </c>
      <c r="J20" s="21">
        <v>1961</v>
      </c>
      <c r="K20" s="174">
        <v>2500</v>
      </c>
    </row>
    <row r="21" spans="1:11" ht="18.75" customHeight="1">
      <c r="A21" s="326" t="s">
        <v>236</v>
      </c>
      <c r="B21" s="21">
        <f>C21+F21+I21</f>
        <v>35186</v>
      </c>
      <c r="C21" s="21">
        <f t="shared" si="1"/>
        <v>6908</v>
      </c>
      <c r="D21" s="21">
        <v>3514</v>
      </c>
      <c r="E21" s="21">
        <v>3394</v>
      </c>
      <c r="F21" s="21">
        <f>G21+H21</f>
        <v>23054</v>
      </c>
      <c r="G21" s="21">
        <v>11469</v>
      </c>
      <c r="H21" s="21">
        <v>11585</v>
      </c>
      <c r="I21" s="21">
        <f>J21+K21</f>
        <v>5224</v>
      </c>
      <c r="J21" s="21">
        <v>2342</v>
      </c>
      <c r="K21" s="174">
        <v>2882</v>
      </c>
    </row>
    <row r="22" spans="1:11" ht="18.75" customHeight="1">
      <c r="A22" s="173" t="s">
        <v>133</v>
      </c>
      <c r="B22" s="329">
        <f>C22+F22+I22</f>
        <v>37217</v>
      </c>
      <c r="C22" s="329">
        <f t="shared" si="1"/>
        <v>7380</v>
      </c>
      <c r="D22" s="329">
        <v>3794</v>
      </c>
      <c r="E22" s="329">
        <v>3586</v>
      </c>
      <c r="F22" s="329">
        <f>G22+H22</f>
        <v>23454</v>
      </c>
      <c r="G22" s="329">
        <v>11586</v>
      </c>
      <c r="H22" s="329">
        <v>11868</v>
      </c>
      <c r="I22" s="329">
        <f>J22+K22</f>
        <v>6383</v>
      </c>
      <c r="J22" s="172">
        <v>2919</v>
      </c>
      <c r="K22" s="171">
        <v>3464</v>
      </c>
    </row>
    <row r="23" spans="1:11" ht="18.75" customHeight="1">
      <c r="B23" s="165" t="s">
        <v>524</v>
      </c>
      <c r="C23" s="170"/>
      <c r="K23" s="167" t="s">
        <v>235</v>
      </c>
    </row>
    <row r="24" spans="1:11" ht="9" customHeight="1"/>
    <row r="25" spans="1:11" ht="18.75" customHeight="1">
      <c r="A25" s="169" t="s">
        <v>234</v>
      </c>
      <c r="C25" s="168"/>
      <c r="D25" s="168"/>
      <c r="E25" s="168"/>
      <c r="F25" s="168"/>
      <c r="G25" s="168"/>
      <c r="H25" s="168"/>
      <c r="I25" s="168"/>
      <c r="J25" s="168"/>
    </row>
    <row r="26" spans="1:11" ht="18.75" customHeight="1">
      <c r="K26" s="167" t="s">
        <v>517</v>
      </c>
    </row>
    <row r="27" spans="1:11" ht="18.75" customHeight="1">
      <c r="A27" s="733" t="s">
        <v>233</v>
      </c>
      <c r="B27" s="692"/>
      <c r="C27" s="691" t="s">
        <v>232</v>
      </c>
      <c r="D27" s="713"/>
      <c r="E27" s="714"/>
      <c r="F27" s="691" t="s">
        <v>231</v>
      </c>
      <c r="G27" s="692"/>
      <c r="H27" s="691" t="s">
        <v>230</v>
      </c>
      <c r="I27" s="692"/>
      <c r="J27" s="691" t="s">
        <v>229</v>
      </c>
      <c r="K27" s="720"/>
    </row>
    <row r="28" spans="1:11" ht="18.75" customHeight="1">
      <c r="A28" s="695" t="s">
        <v>23</v>
      </c>
      <c r="B28" s="696"/>
      <c r="C28" s="715">
        <f t="shared" ref="C28:C33" si="4">C17/F17*100</f>
        <v>42.164219101725806</v>
      </c>
      <c r="D28" s="716"/>
      <c r="E28" s="717"/>
      <c r="F28" s="693">
        <f t="shared" ref="F28:F31" si="5">I17/F17*100</f>
        <v>11.196269696644871</v>
      </c>
      <c r="G28" s="694"/>
      <c r="H28" s="693">
        <f t="shared" ref="H28:H31" si="6">(C17+I17)/F17*100</f>
        <v>53.360488798370675</v>
      </c>
      <c r="I28" s="694"/>
      <c r="J28" s="693">
        <f t="shared" ref="J28:J31" si="7">I17/C17*100</f>
        <v>26.553959577983981</v>
      </c>
      <c r="K28" s="721"/>
    </row>
    <row r="29" spans="1:11" ht="18.75" customHeight="1">
      <c r="A29" s="695" t="s">
        <v>228</v>
      </c>
      <c r="B29" s="696"/>
      <c r="C29" s="715">
        <f t="shared" si="4"/>
        <v>35.877599290430666</v>
      </c>
      <c r="D29" s="716"/>
      <c r="E29" s="717"/>
      <c r="F29" s="693">
        <f t="shared" si="5"/>
        <v>13.176308268453729</v>
      </c>
      <c r="G29" s="694"/>
      <c r="H29" s="693">
        <f t="shared" si="6"/>
        <v>49.053907558884404</v>
      </c>
      <c r="I29" s="694"/>
      <c r="J29" s="693">
        <f t="shared" si="7"/>
        <v>36.725724488394448</v>
      </c>
      <c r="K29" s="721"/>
    </row>
    <row r="30" spans="1:11" ht="18.75" customHeight="1">
      <c r="A30" s="695" t="s">
        <v>227</v>
      </c>
      <c r="B30" s="696"/>
      <c r="C30" s="715">
        <f t="shared" si="4"/>
        <v>31.765896751633388</v>
      </c>
      <c r="D30" s="716"/>
      <c r="E30" s="717"/>
      <c r="F30" s="693">
        <f t="shared" si="5"/>
        <v>15.924358148523051</v>
      </c>
      <c r="G30" s="694"/>
      <c r="H30" s="693">
        <f t="shared" si="6"/>
        <v>47.69025490015644</v>
      </c>
      <c r="I30" s="694"/>
      <c r="J30" s="693">
        <f t="shared" si="7"/>
        <v>50.13035921205099</v>
      </c>
      <c r="K30" s="721"/>
    </row>
    <row r="31" spans="1:11" ht="18.75" customHeight="1">
      <c r="A31" s="695" t="s">
        <v>226</v>
      </c>
      <c r="B31" s="696"/>
      <c r="C31" s="715">
        <f t="shared" si="4"/>
        <v>29.793694739662406</v>
      </c>
      <c r="D31" s="716"/>
      <c r="E31" s="717"/>
      <c r="F31" s="693">
        <f t="shared" si="5"/>
        <v>19.920514423506297</v>
      </c>
      <c r="G31" s="694"/>
      <c r="H31" s="693">
        <f t="shared" si="6"/>
        <v>49.714209163168704</v>
      </c>
      <c r="I31" s="694"/>
      <c r="J31" s="693">
        <f t="shared" si="7"/>
        <v>66.861510791366911</v>
      </c>
      <c r="K31" s="721"/>
    </row>
    <row r="32" spans="1:11" ht="18.75" customHeight="1">
      <c r="A32" s="695" t="s">
        <v>225</v>
      </c>
      <c r="B32" s="696"/>
      <c r="C32" s="715">
        <f t="shared" si="4"/>
        <v>29.964431335126225</v>
      </c>
      <c r="D32" s="716"/>
      <c r="E32" s="717"/>
      <c r="F32" s="693">
        <f>I21/F21*100</f>
        <v>22.6598421098291</v>
      </c>
      <c r="G32" s="694"/>
      <c r="H32" s="693">
        <f>(C21+I21)/F21*100</f>
        <v>52.624273444955328</v>
      </c>
      <c r="I32" s="694"/>
      <c r="J32" s="693">
        <f>I21/C21*100</f>
        <v>75.622466705269247</v>
      </c>
      <c r="K32" s="721"/>
    </row>
    <row r="33" spans="1:11" ht="18.75" customHeight="1">
      <c r="A33" s="734" t="s">
        <v>525</v>
      </c>
      <c r="B33" s="735"/>
      <c r="C33" s="738">
        <f t="shared" si="4"/>
        <v>31.465848042977747</v>
      </c>
      <c r="D33" s="739"/>
      <c r="E33" s="740"/>
      <c r="F33" s="736">
        <f>I22/F22*100</f>
        <v>27.214973991643216</v>
      </c>
      <c r="G33" s="737"/>
      <c r="H33" s="732">
        <f>(C22+I22)/F22*100</f>
        <v>58.680822034620959</v>
      </c>
      <c r="I33" s="703"/>
      <c r="J33" s="732">
        <f>I22/C22*100</f>
        <v>86.490514905149055</v>
      </c>
      <c r="K33" s="709"/>
    </row>
    <row r="34" spans="1:11" ht="18.75" customHeight="1">
      <c r="K34" s="167" t="s">
        <v>518</v>
      </c>
    </row>
    <row r="35" spans="1:11" ht="17.100000000000001" customHeight="1">
      <c r="A35" s="167" t="s">
        <v>224</v>
      </c>
    </row>
    <row r="36" spans="1:11" ht="17.25" customHeight="1">
      <c r="B36" s="690" t="s">
        <v>223</v>
      </c>
      <c r="C36" s="690"/>
      <c r="D36" s="678" t="s">
        <v>214</v>
      </c>
      <c r="E36" s="678"/>
      <c r="F36" s="697" t="s">
        <v>215</v>
      </c>
    </row>
    <row r="37" spans="1:11" ht="17.25" customHeight="1">
      <c r="B37" s="690"/>
      <c r="C37" s="690"/>
      <c r="D37" s="677" t="s">
        <v>218</v>
      </c>
      <c r="E37" s="677"/>
      <c r="F37" s="697"/>
    </row>
    <row r="38" spans="1:11" ht="17.25" customHeight="1"/>
    <row r="39" spans="1:11" ht="17.25" customHeight="1">
      <c r="B39" s="690" t="s">
        <v>222</v>
      </c>
      <c r="C39" s="690"/>
      <c r="D39" s="678" t="s">
        <v>221</v>
      </c>
      <c r="E39" s="678"/>
      <c r="F39" s="697" t="s">
        <v>215</v>
      </c>
    </row>
    <row r="40" spans="1:11" ht="17.25" customHeight="1">
      <c r="B40" s="690"/>
      <c r="C40" s="690"/>
      <c r="D40" s="677" t="s">
        <v>218</v>
      </c>
      <c r="E40" s="677"/>
      <c r="F40" s="697"/>
    </row>
    <row r="41" spans="1:11" ht="17.25" customHeight="1"/>
    <row r="42" spans="1:11" ht="17.25" customHeight="1">
      <c r="B42" s="690" t="s">
        <v>220</v>
      </c>
      <c r="C42" s="690"/>
      <c r="D42" s="678" t="s">
        <v>219</v>
      </c>
      <c r="E42" s="678"/>
      <c r="F42" s="678"/>
      <c r="G42" s="678"/>
      <c r="H42" s="697" t="s">
        <v>215</v>
      </c>
    </row>
    <row r="43" spans="1:11" ht="17.25" customHeight="1">
      <c r="B43" s="690"/>
      <c r="C43" s="690"/>
      <c r="D43" s="677" t="s">
        <v>218</v>
      </c>
      <c r="E43" s="677"/>
      <c r="F43" s="677"/>
      <c r="G43" s="677"/>
      <c r="H43" s="697"/>
    </row>
    <row r="44" spans="1:11" ht="17.25" customHeight="1"/>
    <row r="45" spans="1:11" ht="17.25" customHeight="1">
      <c r="B45" s="690" t="s">
        <v>217</v>
      </c>
      <c r="C45" s="690"/>
      <c r="D45" s="678" t="s">
        <v>216</v>
      </c>
      <c r="E45" s="678"/>
      <c r="F45" s="697" t="s">
        <v>215</v>
      </c>
    </row>
    <row r="46" spans="1:11" ht="17.25" customHeight="1">
      <c r="B46" s="690"/>
      <c r="C46" s="690"/>
      <c r="D46" s="677" t="s">
        <v>214</v>
      </c>
      <c r="E46" s="677"/>
      <c r="F46" s="697"/>
    </row>
    <row r="48" spans="1:11">
      <c r="K48" s="166"/>
    </row>
  </sheetData>
  <mergeCells count="75">
    <mergeCell ref="J33:K33"/>
    <mergeCell ref="H28:I28"/>
    <mergeCell ref="H29:I29"/>
    <mergeCell ref="A27:B27"/>
    <mergeCell ref="I6:K6"/>
    <mergeCell ref="E6:F6"/>
    <mergeCell ref="A33:B33"/>
    <mergeCell ref="F32:G32"/>
    <mergeCell ref="F33:G33"/>
    <mergeCell ref="A30:B30"/>
    <mergeCell ref="J29:K29"/>
    <mergeCell ref="J30:K30"/>
    <mergeCell ref="F31:G31"/>
    <mergeCell ref="C33:E33"/>
    <mergeCell ref="A28:B28"/>
    <mergeCell ref="A29:B29"/>
    <mergeCell ref="E7:F7"/>
    <mergeCell ref="E9:F9"/>
    <mergeCell ref="H33:I33"/>
    <mergeCell ref="F28:G28"/>
    <mergeCell ref="F29:G29"/>
    <mergeCell ref="F30:G30"/>
    <mergeCell ref="H30:I30"/>
    <mergeCell ref="C31:E31"/>
    <mergeCell ref="C30:E30"/>
    <mergeCell ref="C29:E29"/>
    <mergeCell ref="C28:E28"/>
    <mergeCell ref="I3:K3"/>
    <mergeCell ref="E3:F3"/>
    <mergeCell ref="E4:F4"/>
    <mergeCell ref="C27:E27"/>
    <mergeCell ref="C32:E32"/>
    <mergeCell ref="I15:K15"/>
    <mergeCell ref="J27:K27"/>
    <mergeCell ref="F27:G27"/>
    <mergeCell ref="J32:K32"/>
    <mergeCell ref="J31:K31"/>
    <mergeCell ref="J28:K28"/>
    <mergeCell ref="I7:K7"/>
    <mergeCell ref="I8:K8"/>
    <mergeCell ref="I9:K9"/>
    <mergeCell ref="I10:K10"/>
    <mergeCell ref="E10:F10"/>
    <mergeCell ref="B3:D3"/>
    <mergeCell ref="B4:D4"/>
    <mergeCell ref="I5:K5"/>
    <mergeCell ref="D43:G43"/>
    <mergeCell ref="D45:E45"/>
    <mergeCell ref="H42:H43"/>
    <mergeCell ref="D42:G42"/>
    <mergeCell ref="D40:E40"/>
    <mergeCell ref="F36:F37"/>
    <mergeCell ref="F39:F40"/>
    <mergeCell ref="D36:E36"/>
    <mergeCell ref="D37:E37"/>
    <mergeCell ref="B36:C37"/>
    <mergeCell ref="B39:C40"/>
    <mergeCell ref="E5:F5"/>
    <mergeCell ref="I4:K4"/>
    <mergeCell ref="D46:E46"/>
    <mergeCell ref="D39:E39"/>
    <mergeCell ref="A3:A4"/>
    <mergeCell ref="A15:A16"/>
    <mergeCell ref="B15:B16"/>
    <mergeCell ref="E8:F8"/>
    <mergeCell ref="C15:E15"/>
    <mergeCell ref="F15:H15"/>
    <mergeCell ref="B42:C43"/>
    <mergeCell ref="B45:C46"/>
    <mergeCell ref="H27:I27"/>
    <mergeCell ref="H32:I32"/>
    <mergeCell ref="H31:I31"/>
    <mergeCell ref="A31:B31"/>
    <mergeCell ref="A32:B32"/>
    <mergeCell ref="F45:F46"/>
  </mergeCells>
  <phoneticPr fontId="3"/>
  <printOptions gridLinesSet="0"/>
  <pageMargins left="0.59055118110236227" right="0.59055118110236227" top="0.59055118110236227" bottom="0.59055118110236227" header="0.31496062992125984" footer="0.31496062992125984"/>
  <pageSetup paperSize="9" scale="98" firstPageNumber="22" orientation="portrait" useFirstPageNumber="1" horizontalDpi="1200" verticalDpi="1200" r:id="rId1"/>
  <headerFooter alignWithMargins="0">
    <oddHeader>&amp;L&amp;10人　　口</oddHeader>
    <oddFooter>&amp;C－&amp;P－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zoomScale="85" zoomScaleNormal="85" workbookViewId="0">
      <selection activeCell="O54" sqref="O54"/>
    </sheetView>
  </sheetViews>
  <sheetFormatPr defaultRowHeight="13.5"/>
  <cols>
    <col min="1" max="2" width="4.5" style="63" customWidth="1"/>
    <col min="3" max="3" width="8.875" style="63" customWidth="1"/>
    <col min="4" max="4" width="7.875" style="63" customWidth="1"/>
    <col min="5" max="5" width="7.5" style="63" customWidth="1"/>
    <col min="6" max="7" width="8.25" style="63" customWidth="1"/>
    <col min="8" max="8" width="8.625" style="63" customWidth="1"/>
    <col min="9" max="9" width="9.625" style="63" customWidth="1"/>
    <col min="10" max="10" width="8.75" style="63" customWidth="1"/>
    <col min="11" max="11" width="7.625" style="63" customWidth="1"/>
    <col min="12" max="12" width="9" style="63"/>
    <col min="13" max="13" width="12.25" style="63" bestFit="1" customWidth="1"/>
    <col min="14" max="16384" width="9" style="63"/>
  </cols>
  <sheetData>
    <row r="1" spans="1:24" s="222" customFormat="1" ht="24" customHeight="1">
      <c r="A1" s="62" t="s">
        <v>266</v>
      </c>
    </row>
    <row r="2" spans="1:24" s="222" customFormat="1" ht="24" customHeight="1">
      <c r="A2" s="62"/>
    </row>
    <row r="3" spans="1:24" ht="24" customHeight="1">
      <c r="I3" s="743" t="s">
        <v>527</v>
      </c>
      <c r="J3" s="743"/>
      <c r="K3" s="743"/>
    </row>
    <row r="4" spans="1:24" ht="46.5" customHeight="1">
      <c r="A4" s="758" t="s">
        <v>265</v>
      </c>
      <c r="B4" s="749" t="s">
        <v>509</v>
      </c>
      <c r="C4" s="747" t="s">
        <v>264</v>
      </c>
      <c r="D4" s="747"/>
      <c r="E4" s="747"/>
      <c r="F4" s="747" t="s">
        <v>43</v>
      </c>
      <c r="G4" s="745" t="s">
        <v>263</v>
      </c>
      <c r="H4" s="755" t="s">
        <v>262</v>
      </c>
      <c r="I4" s="745" t="s">
        <v>261</v>
      </c>
      <c r="J4" s="745"/>
      <c r="K4" s="757"/>
    </row>
    <row r="5" spans="1:24" ht="46.5" customHeight="1">
      <c r="A5" s="759"/>
      <c r="B5" s="750"/>
      <c r="C5" s="102" t="s">
        <v>92</v>
      </c>
      <c r="D5" s="102" t="s">
        <v>36</v>
      </c>
      <c r="E5" s="102" t="s">
        <v>35</v>
      </c>
      <c r="F5" s="748"/>
      <c r="G5" s="746"/>
      <c r="H5" s="756"/>
      <c r="I5" s="295" t="s">
        <v>526</v>
      </c>
      <c r="J5" s="102" t="s">
        <v>260</v>
      </c>
      <c r="K5" s="221" t="s">
        <v>259</v>
      </c>
    </row>
    <row r="6" spans="1:24" ht="60" customHeight="1">
      <c r="A6" s="751" t="s">
        <v>510</v>
      </c>
      <c r="B6" s="752"/>
      <c r="C6" s="217">
        <f>SUM(D6:E6)</f>
        <v>37502</v>
      </c>
      <c r="D6" s="217">
        <v>18429</v>
      </c>
      <c r="E6" s="217">
        <v>19073</v>
      </c>
      <c r="F6" s="217">
        <v>12763</v>
      </c>
      <c r="G6" s="218">
        <v>3485.3</v>
      </c>
      <c r="H6" s="290">
        <v>10.76</v>
      </c>
      <c r="I6" s="217">
        <v>35244</v>
      </c>
      <c r="J6" s="216">
        <f>C6-I6</f>
        <v>2258</v>
      </c>
      <c r="K6" s="215">
        <f>J6/I6*100</f>
        <v>6.4067642719328122</v>
      </c>
      <c r="M6" s="219"/>
    </row>
    <row r="7" spans="1:24" ht="60" customHeight="1">
      <c r="A7" s="753" t="s">
        <v>258</v>
      </c>
      <c r="B7" s="754"/>
      <c r="C7" s="212">
        <f>SUM(D7:E7)</f>
        <v>1433566</v>
      </c>
      <c r="D7" s="212">
        <v>704619</v>
      </c>
      <c r="E7" s="212">
        <v>728947</v>
      </c>
      <c r="F7" s="212">
        <v>560424</v>
      </c>
      <c r="G7" s="214">
        <v>628.4</v>
      </c>
      <c r="H7" s="220">
        <v>2281.12</v>
      </c>
      <c r="I7" s="212">
        <v>1392818</v>
      </c>
      <c r="J7" s="211">
        <f>C7-I7</f>
        <v>40748</v>
      </c>
      <c r="K7" s="210">
        <f t="shared" ref="K7:K8" si="0">J7/I7*100</f>
        <v>2.9255796521871487</v>
      </c>
    </row>
    <row r="8" spans="1:24" ht="60" customHeight="1">
      <c r="A8" s="753" t="s">
        <v>257</v>
      </c>
      <c r="B8" s="754"/>
      <c r="C8" s="212">
        <f t="shared" ref="C8" si="1">SUM(D8:E8)</f>
        <v>100235</v>
      </c>
      <c r="D8" s="212">
        <v>49825</v>
      </c>
      <c r="E8" s="212">
        <v>50410</v>
      </c>
      <c r="F8" s="212">
        <v>36552</v>
      </c>
      <c r="G8" s="214">
        <v>426.7</v>
      </c>
      <c r="H8" s="213">
        <v>234.88</v>
      </c>
      <c r="I8" s="212">
        <v>94783</v>
      </c>
      <c r="J8" s="211">
        <f t="shared" ref="J8:J15" si="2">C8-I8</f>
        <v>5452</v>
      </c>
      <c r="K8" s="210">
        <f t="shared" si="0"/>
        <v>5.75208634459766</v>
      </c>
    </row>
    <row r="9" spans="1:24" ht="60" customHeight="1">
      <c r="A9" s="753" t="s">
        <v>256</v>
      </c>
      <c r="B9" s="754"/>
      <c r="C9" s="212">
        <f t="shared" ref="C9" si="3">SUM(D9:E9)</f>
        <v>319435</v>
      </c>
      <c r="D9" s="212">
        <v>154685</v>
      </c>
      <c r="E9" s="212">
        <v>164750</v>
      </c>
      <c r="F9" s="212">
        <v>135532</v>
      </c>
      <c r="G9" s="214">
        <v>8072.7</v>
      </c>
      <c r="H9" s="213">
        <v>39.57</v>
      </c>
      <c r="I9" s="212">
        <v>315954</v>
      </c>
      <c r="J9" s="211">
        <f t="shared" si="2"/>
        <v>3481</v>
      </c>
      <c r="K9" s="210">
        <f t="shared" ref="K9" si="4">J9/I9*100</f>
        <v>1.1017426587414625</v>
      </c>
    </row>
    <row r="10" spans="1:24" ht="60" customHeight="1">
      <c r="A10" s="753" t="s">
        <v>255</v>
      </c>
      <c r="B10" s="754"/>
      <c r="C10" s="212">
        <f t="shared" ref="C10:C15" si="5">SUM(D10:E10)</f>
        <v>58547</v>
      </c>
      <c r="D10" s="212">
        <v>29333</v>
      </c>
      <c r="E10" s="212">
        <v>29214</v>
      </c>
      <c r="F10" s="212">
        <v>20647</v>
      </c>
      <c r="G10" s="214">
        <v>1255.8</v>
      </c>
      <c r="H10" s="213">
        <v>46.62</v>
      </c>
      <c r="I10" s="212">
        <v>57320</v>
      </c>
      <c r="J10" s="211">
        <f t="shared" si="2"/>
        <v>1227</v>
      </c>
      <c r="K10" s="210">
        <f t="shared" ref="K10:K15" si="6">J10/I10*100</f>
        <v>2.1406140963014653</v>
      </c>
    </row>
    <row r="11" spans="1:24" ht="60" customHeight="1">
      <c r="A11" s="753" t="s">
        <v>251</v>
      </c>
      <c r="B11" s="754"/>
      <c r="C11" s="212">
        <f t="shared" si="5"/>
        <v>61119</v>
      </c>
      <c r="D11" s="212">
        <v>29761</v>
      </c>
      <c r="E11" s="212">
        <v>31358</v>
      </c>
      <c r="F11" s="212">
        <v>21780</v>
      </c>
      <c r="G11" s="214">
        <v>3118.3</v>
      </c>
      <c r="H11" s="213">
        <v>19.600000000000001</v>
      </c>
      <c r="I11" s="212">
        <v>57261</v>
      </c>
      <c r="J11" s="211">
        <f t="shared" si="2"/>
        <v>3858</v>
      </c>
      <c r="K11" s="210">
        <f t="shared" si="6"/>
        <v>6.737570073872269</v>
      </c>
      <c r="N11" s="742"/>
      <c r="O11" s="742"/>
      <c r="P11" s="284"/>
      <c r="Q11" s="284"/>
      <c r="R11" s="284"/>
      <c r="S11" s="284"/>
      <c r="T11" s="291"/>
      <c r="U11" s="292"/>
      <c r="V11" s="284"/>
      <c r="W11" s="293"/>
      <c r="X11" s="294"/>
    </row>
    <row r="12" spans="1:24" ht="60" customHeight="1">
      <c r="A12" s="753" t="s">
        <v>252</v>
      </c>
      <c r="B12" s="754"/>
      <c r="C12" s="212">
        <f t="shared" si="5"/>
        <v>42016</v>
      </c>
      <c r="D12" s="212">
        <v>21194</v>
      </c>
      <c r="E12" s="212">
        <v>20822</v>
      </c>
      <c r="F12" s="212">
        <v>14295</v>
      </c>
      <c r="G12" s="214">
        <v>841.3</v>
      </c>
      <c r="H12" s="213">
        <v>49.94</v>
      </c>
      <c r="I12" s="212">
        <v>39758</v>
      </c>
      <c r="J12" s="211">
        <f t="shared" si="2"/>
        <v>2258</v>
      </c>
      <c r="K12" s="210">
        <f t="shared" si="6"/>
        <v>5.6793601287791136</v>
      </c>
      <c r="N12" s="742"/>
      <c r="O12" s="742"/>
      <c r="P12" s="284"/>
      <c r="Q12" s="284"/>
      <c r="R12" s="284"/>
      <c r="S12" s="284"/>
      <c r="T12" s="291"/>
      <c r="U12" s="292"/>
      <c r="V12" s="284"/>
      <c r="W12" s="293"/>
      <c r="X12" s="294"/>
    </row>
    <row r="13" spans="1:24" ht="60" customHeight="1">
      <c r="A13" s="753" t="s">
        <v>253</v>
      </c>
      <c r="B13" s="754"/>
      <c r="C13" s="212">
        <f t="shared" si="5"/>
        <v>18410</v>
      </c>
      <c r="D13" s="212">
        <v>8832</v>
      </c>
      <c r="E13" s="212">
        <v>9578</v>
      </c>
      <c r="F13" s="212">
        <v>7003</v>
      </c>
      <c r="G13" s="214">
        <v>3554.1</v>
      </c>
      <c r="H13" s="213">
        <v>5.18</v>
      </c>
      <c r="I13" s="212">
        <v>16318</v>
      </c>
      <c r="J13" s="211">
        <f t="shared" si="2"/>
        <v>2092</v>
      </c>
      <c r="K13" s="210">
        <f t="shared" si="6"/>
        <v>12.82019855374433</v>
      </c>
    </row>
    <row r="14" spans="1:24" ht="60" customHeight="1">
      <c r="A14" s="753" t="s">
        <v>250</v>
      </c>
      <c r="B14" s="754"/>
      <c r="C14" s="212">
        <f t="shared" si="5"/>
        <v>29066</v>
      </c>
      <c r="D14" s="212">
        <v>14247</v>
      </c>
      <c r="E14" s="212">
        <v>14819</v>
      </c>
      <c r="F14" s="212">
        <v>9625</v>
      </c>
      <c r="G14" s="214">
        <v>1078.0999999999999</v>
      </c>
      <c r="H14" s="213">
        <v>26.96</v>
      </c>
      <c r="I14" s="212">
        <v>26681</v>
      </c>
      <c r="J14" s="211">
        <f t="shared" si="2"/>
        <v>2385</v>
      </c>
      <c r="K14" s="210">
        <f t="shared" si="6"/>
        <v>8.9389453168921698</v>
      </c>
    </row>
    <row r="15" spans="1:24" ht="60" customHeight="1">
      <c r="A15" s="753" t="s">
        <v>254</v>
      </c>
      <c r="B15" s="754"/>
      <c r="C15" s="212">
        <f t="shared" si="5"/>
        <v>34508</v>
      </c>
      <c r="D15" s="212">
        <v>17280</v>
      </c>
      <c r="E15" s="212">
        <v>17228</v>
      </c>
      <c r="F15" s="212">
        <v>12641</v>
      </c>
      <c r="G15" s="214">
        <v>2170.3000000000002</v>
      </c>
      <c r="H15" s="213">
        <v>15.9</v>
      </c>
      <c r="I15" s="212">
        <v>34766</v>
      </c>
      <c r="J15" s="211">
        <f t="shared" si="2"/>
        <v>-258</v>
      </c>
      <c r="K15" s="210">
        <f t="shared" si="6"/>
        <v>-0.74210435482943105</v>
      </c>
    </row>
    <row r="16" spans="1:24" ht="18" customHeight="1">
      <c r="A16" s="209" t="s">
        <v>529</v>
      </c>
      <c r="B16" s="209"/>
      <c r="C16" s="209"/>
      <c r="D16" s="209"/>
      <c r="E16" s="209"/>
      <c r="F16" s="209"/>
      <c r="G16" s="209"/>
      <c r="H16" s="209"/>
      <c r="I16" s="744" t="s">
        <v>528</v>
      </c>
      <c r="J16" s="744"/>
      <c r="K16" s="744"/>
    </row>
    <row r="17" spans="1:11" ht="18" customHeight="1">
      <c r="A17" s="207"/>
      <c r="B17" s="207"/>
      <c r="C17" s="207"/>
      <c r="D17" s="207"/>
      <c r="E17" s="207"/>
      <c r="F17" s="207"/>
      <c r="G17" s="207"/>
      <c r="H17" s="207"/>
      <c r="I17" s="207"/>
      <c r="J17" s="208"/>
      <c r="K17" s="208"/>
    </row>
    <row r="18" spans="1:11">
      <c r="A18" s="207"/>
      <c r="B18" s="207"/>
      <c r="C18" s="207"/>
      <c r="D18" s="207"/>
      <c r="E18" s="207"/>
      <c r="F18" s="207"/>
      <c r="G18" s="207"/>
      <c r="H18" s="207"/>
      <c r="I18" s="207"/>
      <c r="J18" s="207"/>
      <c r="K18" s="207"/>
    </row>
    <row r="19" spans="1:11" s="2" customFormat="1" ht="18" customHeight="1">
      <c r="A19" s="741"/>
      <c r="B19" s="741"/>
      <c r="C19" s="285"/>
      <c r="D19" s="285"/>
      <c r="E19" s="285"/>
      <c r="F19" s="285"/>
      <c r="G19" s="286"/>
      <c r="H19" s="287"/>
      <c r="I19" s="285"/>
      <c r="J19" s="288"/>
      <c r="K19" s="289"/>
    </row>
    <row r="20" spans="1:1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</sheetData>
  <mergeCells count="22">
    <mergeCell ref="A11:B11"/>
    <mergeCell ref="I4:K4"/>
    <mergeCell ref="A4:A5"/>
    <mergeCell ref="A8:B8"/>
    <mergeCell ref="A9:B9"/>
    <mergeCell ref="A10:B10"/>
    <mergeCell ref="A19:B19"/>
    <mergeCell ref="N11:O11"/>
    <mergeCell ref="N12:O12"/>
    <mergeCell ref="I3:K3"/>
    <mergeCell ref="I16:K16"/>
    <mergeCell ref="G4:G5"/>
    <mergeCell ref="F4:F5"/>
    <mergeCell ref="B4:B5"/>
    <mergeCell ref="A6:B6"/>
    <mergeCell ref="A7:B7"/>
    <mergeCell ref="C4:E4"/>
    <mergeCell ref="A12:B12"/>
    <mergeCell ref="A13:B13"/>
    <mergeCell ref="A14:B14"/>
    <mergeCell ref="A15:B15"/>
    <mergeCell ref="H4:H5"/>
  </mergeCells>
  <phoneticPr fontId="3"/>
  <pageMargins left="0.59055118110236227" right="0.59055118110236227" top="0.59055118110236227" bottom="0.59055118110236227" header="0.31496062992125984" footer="0.31496062992125984"/>
  <pageSetup paperSize="9" firstPageNumber="23" orientation="portrait" useFirstPageNumber="1" r:id="rId1"/>
  <headerFooter alignWithMargins="0">
    <oddHeader>&amp;R&amp;10人　　口</oddHeader>
    <oddFooter>&amp;C－&amp;P－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85" zoomScaleNormal="85" workbookViewId="0">
      <selection activeCell="O54" sqref="O54"/>
    </sheetView>
  </sheetViews>
  <sheetFormatPr defaultRowHeight="13.5"/>
  <cols>
    <col min="1" max="1" width="9.375" style="63" customWidth="1"/>
    <col min="2" max="2" width="8.125" style="63" customWidth="1"/>
    <col min="3" max="3" width="7" style="63" customWidth="1"/>
    <col min="4" max="4" width="6.625" style="63" customWidth="1"/>
    <col min="5" max="7" width="6.5" style="63" customWidth="1"/>
    <col min="8" max="8" width="6.875" style="63" customWidth="1"/>
    <col min="9" max="12" width="6.5" style="63" customWidth="1"/>
    <col min="13" max="16384" width="9" style="63"/>
  </cols>
  <sheetData>
    <row r="1" spans="1:12" s="222" customFormat="1" ht="27" customHeight="1">
      <c r="A1" s="62" t="s">
        <v>285</v>
      </c>
    </row>
    <row r="2" spans="1:12" ht="24" customHeight="1">
      <c r="L2" s="64" t="s">
        <v>512</v>
      </c>
    </row>
    <row r="3" spans="1:12" ht="21" customHeight="1">
      <c r="A3" s="101" t="s">
        <v>38</v>
      </c>
      <c r="B3" s="103" t="s">
        <v>284</v>
      </c>
      <c r="C3" s="747" t="s">
        <v>270</v>
      </c>
      <c r="D3" s="747"/>
      <c r="E3" s="747" t="s">
        <v>283</v>
      </c>
      <c r="F3" s="747"/>
      <c r="G3" s="747" t="s">
        <v>282</v>
      </c>
      <c r="H3" s="747"/>
      <c r="I3" s="747" t="s">
        <v>281</v>
      </c>
      <c r="J3" s="747"/>
      <c r="K3" s="747" t="s">
        <v>280</v>
      </c>
      <c r="L3" s="769"/>
    </row>
    <row r="4" spans="1:12" ht="21" customHeight="1">
      <c r="A4" s="760" t="s">
        <v>530</v>
      </c>
      <c r="B4" s="102" t="s">
        <v>178</v>
      </c>
      <c r="C4" s="765">
        <f>SUM(C5:D6)</f>
        <v>25195</v>
      </c>
      <c r="D4" s="766"/>
      <c r="E4" s="765">
        <f>SUM(E5:F6)</f>
        <v>8434</v>
      </c>
      <c r="F4" s="766"/>
      <c r="G4" s="765">
        <f>SUM(G5:H6)</f>
        <v>14265</v>
      </c>
      <c r="H4" s="766"/>
      <c r="I4" s="765">
        <f>SUM(I5:J6)</f>
        <v>1383</v>
      </c>
      <c r="J4" s="766"/>
      <c r="K4" s="765">
        <f>SUM(K5:L6)</f>
        <v>1040</v>
      </c>
      <c r="L4" s="776"/>
    </row>
    <row r="5" spans="1:12" ht="21" customHeight="1">
      <c r="A5" s="761"/>
      <c r="B5" s="102" t="s">
        <v>36</v>
      </c>
      <c r="C5" s="765">
        <v>12412</v>
      </c>
      <c r="D5" s="766"/>
      <c r="E5" s="765">
        <v>4700</v>
      </c>
      <c r="F5" s="766"/>
      <c r="G5" s="765">
        <v>7083</v>
      </c>
      <c r="H5" s="766"/>
      <c r="I5" s="765">
        <v>239</v>
      </c>
      <c r="J5" s="766"/>
      <c r="K5" s="765">
        <v>346</v>
      </c>
      <c r="L5" s="776"/>
    </row>
    <row r="6" spans="1:12" ht="21" customHeight="1">
      <c r="A6" s="762"/>
      <c r="B6" s="102" t="s">
        <v>35</v>
      </c>
      <c r="C6" s="765">
        <v>12783</v>
      </c>
      <c r="D6" s="766"/>
      <c r="E6" s="765">
        <v>3734</v>
      </c>
      <c r="F6" s="766"/>
      <c r="G6" s="765">
        <v>7182</v>
      </c>
      <c r="H6" s="766"/>
      <c r="I6" s="765">
        <v>1144</v>
      </c>
      <c r="J6" s="766"/>
      <c r="K6" s="765">
        <v>694</v>
      </c>
      <c r="L6" s="776"/>
    </row>
    <row r="7" spans="1:12" ht="21" customHeight="1">
      <c r="A7" s="763" t="s">
        <v>279</v>
      </c>
      <c r="B7" s="236" t="s">
        <v>178</v>
      </c>
      <c r="C7" s="767">
        <f>SUM(C8:D9)</f>
        <v>23468</v>
      </c>
      <c r="D7" s="767"/>
      <c r="E7" s="767">
        <f>SUM(E8:F9)</f>
        <v>6902</v>
      </c>
      <c r="F7" s="767"/>
      <c r="G7" s="767">
        <f>SUM(G8:H9)</f>
        <v>14690</v>
      </c>
      <c r="H7" s="767"/>
      <c r="I7" s="767">
        <f>SUM(I8:J9)</f>
        <v>897</v>
      </c>
      <c r="J7" s="767"/>
      <c r="K7" s="767">
        <f>SUM(K8:L9)</f>
        <v>868</v>
      </c>
      <c r="L7" s="775"/>
    </row>
    <row r="8" spans="1:12" ht="21" customHeight="1">
      <c r="A8" s="763"/>
      <c r="B8" s="236" t="s">
        <v>36</v>
      </c>
      <c r="C8" s="767">
        <v>11427</v>
      </c>
      <c r="D8" s="767"/>
      <c r="E8" s="767">
        <v>3712</v>
      </c>
      <c r="F8" s="767"/>
      <c r="G8" s="767">
        <v>7269</v>
      </c>
      <c r="H8" s="767"/>
      <c r="I8" s="767">
        <v>152</v>
      </c>
      <c r="J8" s="767"/>
      <c r="K8" s="767">
        <v>245</v>
      </c>
      <c r="L8" s="775"/>
    </row>
    <row r="9" spans="1:12" ht="21" customHeight="1">
      <c r="A9" s="763"/>
      <c r="B9" s="235" t="s">
        <v>35</v>
      </c>
      <c r="C9" s="767">
        <v>12041</v>
      </c>
      <c r="D9" s="767"/>
      <c r="E9" s="767">
        <v>3190</v>
      </c>
      <c r="F9" s="767"/>
      <c r="G9" s="767">
        <v>7421</v>
      </c>
      <c r="H9" s="767"/>
      <c r="I9" s="767">
        <v>745</v>
      </c>
      <c r="J9" s="767"/>
      <c r="K9" s="767">
        <v>623</v>
      </c>
      <c r="L9" s="775"/>
    </row>
    <row r="10" spans="1:12" ht="21" customHeight="1">
      <c r="A10" s="763" t="s">
        <v>531</v>
      </c>
      <c r="B10" s="102" t="s">
        <v>178</v>
      </c>
      <c r="C10" s="768">
        <f>SUM(C11:D12)</f>
        <v>28278</v>
      </c>
      <c r="D10" s="768"/>
      <c r="E10" s="768">
        <f>SUM(E11:F12)</f>
        <v>9183</v>
      </c>
      <c r="F10" s="768"/>
      <c r="G10" s="768">
        <f>SUM(G11:H12)</f>
        <v>15690</v>
      </c>
      <c r="H10" s="768"/>
      <c r="I10" s="768">
        <f>SUM(I11:J12)</f>
        <v>1532</v>
      </c>
      <c r="J10" s="768"/>
      <c r="K10" s="768">
        <f>SUM(K11:L12)</f>
        <v>1552</v>
      </c>
      <c r="L10" s="774"/>
    </row>
    <row r="11" spans="1:12" ht="21" customHeight="1">
      <c r="A11" s="763"/>
      <c r="B11" s="102" t="s">
        <v>36</v>
      </c>
      <c r="C11" s="767">
        <v>13811</v>
      </c>
      <c r="D11" s="767"/>
      <c r="E11" s="767">
        <v>5103</v>
      </c>
      <c r="F11" s="767"/>
      <c r="G11" s="767">
        <v>7796</v>
      </c>
      <c r="H11" s="767"/>
      <c r="I11" s="767">
        <v>258</v>
      </c>
      <c r="J11" s="767"/>
      <c r="K11" s="767">
        <v>542</v>
      </c>
      <c r="L11" s="775"/>
    </row>
    <row r="12" spans="1:12" ht="21" customHeight="1">
      <c r="A12" s="763"/>
      <c r="B12" s="102" t="s">
        <v>35</v>
      </c>
      <c r="C12" s="767">
        <v>14467</v>
      </c>
      <c r="D12" s="767"/>
      <c r="E12" s="767">
        <v>4080</v>
      </c>
      <c r="F12" s="767"/>
      <c r="G12" s="767">
        <v>7894</v>
      </c>
      <c r="H12" s="767"/>
      <c r="I12" s="767">
        <v>1274</v>
      </c>
      <c r="J12" s="767"/>
      <c r="K12" s="767">
        <v>1010</v>
      </c>
      <c r="L12" s="775"/>
    </row>
    <row r="13" spans="1:12" ht="21" customHeight="1">
      <c r="A13" s="762" t="s">
        <v>532</v>
      </c>
      <c r="B13" s="234" t="s">
        <v>178</v>
      </c>
      <c r="C13" s="768">
        <f>SUM(C14:D15)</f>
        <v>29837</v>
      </c>
      <c r="D13" s="768"/>
      <c r="E13" s="768">
        <f>SUM(E14:F15)</f>
        <v>9326</v>
      </c>
      <c r="F13" s="768"/>
      <c r="G13" s="768">
        <f>SUM(G14:H15)</f>
        <v>16913</v>
      </c>
      <c r="H13" s="768"/>
      <c r="I13" s="768">
        <f>SUM(I14:J15)</f>
        <v>1656</v>
      </c>
      <c r="J13" s="768"/>
      <c r="K13" s="768">
        <f>SUM(K14:L15)</f>
        <v>1610</v>
      </c>
      <c r="L13" s="774"/>
    </row>
    <row r="14" spans="1:12" ht="21" customHeight="1">
      <c r="A14" s="763"/>
      <c r="B14" s="102" t="s">
        <v>36</v>
      </c>
      <c r="C14" s="767">
        <v>14505</v>
      </c>
      <c r="D14" s="767"/>
      <c r="E14" s="767">
        <v>5100</v>
      </c>
      <c r="F14" s="767"/>
      <c r="G14" s="767">
        <v>8367</v>
      </c>
      <c r="H14" s="767"/>
      <c r="I14" s="767">
        <v>324</v>
      </c>
      <c r="J14" s="767"/>
      <c r="K14" s="767">
        <v>553</v>
      </c>
      <c r="L14" s="775"/>
    </row>
    <row r="15" spans="1:12" ht="21" customHeight="1">
      <c r="A15" s="764"/>
      <c r="B15" s="158" t="s">
        <v>35</v>
      </c>
      <c r="C15" s="772">
        <v>15332</v>
      </c>
      <c r="D15" s="772"/>
      <c r="E15" s="772">
        <v>4226</v>
      </c>
      <c r="F15" s="772"/>
      <c r="G15" s="772">
        <v>8546</v>
      </c>
      <c r="H15" s="772"/>
      <c r="I15" s="772">
        <v>1332</v>
      </c>
      <c r="J15" s="772"/>
      <c r="K15" s="772">
        <v>1057</v>
      </c>
      <c r="L15" s="773"/>
    </row>
    <row r="16" spans="1:12" ht="18" customHeight="1">
      <c r="A16" s="223" t="s">
        <v>278</v>
      </c>
      <c r="L16" s="64" t="s">
        <v>511</v>
      </c>
    </row>
    <row r="17" spans="1:13" ht="15" customHeight="1"/>
    <row r="18" spans="1:13" ht="27" customHeight="1">
      <c r="A18" s="62" t="s">
        <v>277</v>
      </c>
    </row>
    <row r="19" spans="1:13" ht="24" customHeight="1">
      <c r="I19" s="743" t="s">
        <v>533</v>
      </c>
      <c r="J19" s="743"/>
      <c r="K19" s="743"/>
      <c r="L19" s="743"/>
    </row>
    <row r="20" spans="1:13" ht="21" customHeight="1">
      <c r="A20" s="770" t="s">
        <v>276</v>
      </c>
      <c r="B20" s="747" t="s">
        <v>178</v>
      </c>
      <c r="C20" s="747" t="s">
        <v>36</v>
      </c>
      <c r="D20" s="747"/>
      <c r="E20" s="747"/>
      <c r="F20" s="747"/>
      <c r="G20" s="747"/>
      <c r="H20" s="747" t="s">
        <v>35</v>
      </c>
      <c r="I20" s="747"/>
      <c r="J20" s="747"/>
      <c r="K20" s="747"/>
      <c r="L20" s="769"/>
    </row>
    <row r="21" spans="1:13" ht="21" customHeight="1">
      <c r="A21" s="771"/>
      <c r="B21" s="748"/>
      <c r="C21" s="102" t="s">
        <v>275</v>
      </c>
      <c r="D21" s="102" t="s">
        <v>274</v>
      </c>
      <c r="E21" s="102" t="s">
        <v>273</v>
      </c>
      <c r="F21" s="102" t="s">
        <v>272</v>
      </c>
      <c r="G21" s="102" t="s">
        <v>271</v>
      </c>
      <c r="H21" s="102" t="s">
        <v>275</v>
      </c>
      <c r="I21" s="102" t="s">
        <v>274</v>
      </c>
      <c r="J21" s="102" t="s">
        <v>273</v>
      </c>
      <c r="K21" s="102" t="s">
        <v>272</v>
      </c>
      <c r="L21" s="73" t="s">
        <v>271</v>
      </c>
    </row>
    <row r="22" spans="1:13" ht="21" customHeight="1">
      <c r="A22" s="233" t="s">
        <v>270</v>
      </c>
      <c r="B22" s="229">
        <f>SUM(B23:B37)</f>
        <v>29837</v>
      </c>
      <c r="C22" s="229">
        <f>SUM(C23:C37)</f>
        <v>14505</v>
      </c>
      <c r="D22" s="229">
        <f t="shared" ref="D22:L22" si="0">SUM(D23:D37)</f>
        <v>5100</v>
      </c>
      <c r="E22" s="229">
        <f t="shared" si="0"/>
        <v>8367</v>
      </c>
      <c r="F22" s="229">
        <f t="shared" si="0"/>
        <v>324</v>
      </c>
      <c r="G22" s="229">
        <f t="shared" si="0"/>
        <v>553</v>
      </c>
      <c r="H22" s="230">
        <f t="shared" si="0"/>
        <v>15332</v>
      </c>
      <c r="I22" s="229">
        <f t="shared" si="0"/>
        <v>4232</v>
      </c>
      <c r="J22" s="229">
        <f t="shared" si="0"/>
        <v>8546</v>
      </c>
      <c r="K22" s="229">
        <f t="shared" si="0"/>
        <v>1332</v>
      </c>
      <c r="L22" s="228">
        <f t="shared" si="0"/>
        <v>1057</v>
      </c>
    </row>
    <row r="23" spans="1:13" ht="21" customHeight="1">
      <c r="A23" s="231" t="s">
        <v>269</v>
      </c>
      <c r="B23" s="229">
        <f>C23+H23</f>
        <v>2157</v>
      </c>
      <c r="C23" s="229">
        <v>1068</v>
      </c>
      <c r="D23" s="229">
        <v>1059</v>
      </c>
      <c r="E23" s="229">
        <v>5</v>
      </c>
      <c r="F23" s="229" t="s">
        <v>182</v>
      </c>
      <c r="G23" s="229" t="s">
        <v>182</v>
      </c>
      <c r="H23" s="230">
        <v>1089</v>
      </c>
      <c r="I23" s="229">
        <v>1075</v>
      </c>
      <c r="J23" s="229">
        <v>11</v>
      </c>
      <c r="K23" s="229" t="s">
        <v>182</v>
      </c>
      <c r="L23" s="228">
        <v>1</v>
      </c>
      <c r="M23" s="232"/>
    </row>
    <row r="24" spans="1:13" ht="21" customHeight="1">
      <c r="A24" s="231" t="s">
        <v>5</v>
      </c>
      <c r="B24" s="299">
        <f>C24+H24</f>
        <v>1730</v>
      </c>
      <c r="C24" s="229">
        <v>859</v>
      </c>
      <c r="D24" s="229">
        <v>758</v>
      </c>
      <c r="E24" s="229">
        <v>95</v>
      </c>
      <c r="F24" s="299" t="s">
        <v>534</v>
      </c>
      <c r="G24" s="229">
        <v>2</v>
      </c>
      <c r="H24" s="230">
        <v>871</v>
      </c>
      <c r="I24" s="229">
        <v>730</v>
      </c>
      <c r="J24" s="229">
        <v>124</v>
      </c>
      <c r="K24" s="229">
        <v>1</v>
      </c>
      <c r="L24" s="228">
        <v>10</v>
      </c>
    </row>
    <row r="25" spans="1:13" ht="21" customHeight="1">
      <c r="A25" s="231" t="s">
        <v>6</v>
      </c>
      <c r="B25" s="299">
        <f>C25+H25</f>
        <v>2321</v>
      </c>
      <c r="C25" s="229">
        <v>1119</v>
      </c>
      <c r="D25" s="229">
        <v>638</v>
      </c>
      <c r="E25" s="229">
        <v>457</v>
      </c>
      <c r="F25" s="229">
        <v>1</v>
      </c>
      <c r="G25" s="229">
        <v>8</v>
      </c>
      <c r="H25" s="230">
        <v>1202</v>
      </c>
      <c r="I25" s="229">
        <v>621</v>
      </c>
      <c r="J25" s="229">
        <v>543</v>
      </c>
      <c r="K25" s="229">
        <v>1</v>
      </c>
      <c r="L25" s="228">
        <v>27</v>
      </c>
    </row>
    <row r="26" spans="1:13" ht="21" customHeight="1">
      <c r="A26" s="231" t="s">
        <v>8</v>
      </c>
      <c r="B26" s="299">
        <f t="shared" ref="B26:B37" si="1">C26+H26</f>
        <v>2661</v>
      </c>
      <c r="C26" s="229">
        <v>1264</v>
      </c>
      <c r="D26" s="229">
        <v>462</v>
      </c>
      <c r="E26" s="229">
        <v>753</v>
      </c>
      <c r="F26" s="299" t="s">
        <v>534</v>
      </c>
      <c r="G26" s="229">
        <v>32</v>
      </c>
      <c r="H26" s="230">
        <v>1397</v>
      </c>
      <c r="I26" s="229">
        <v>419</v>
      </c>
      <c r="J26" s="229">
        <v>900</v>
      </c>
      <c r="K26" s="229">
        <v>1</v>
      </c>
      <c r="L26" s="228">
        <v>71</v>
      </c>
    </row>
    <row r="27" spans="1:13" ht="21" customHeight="1">
      <c r="A27" s="231" t="s">
        <v>9</v>
      </c>
      <c r="B27" s="299">
        <f t="shared" si="1"/>
        <v>2725</v>
      </c>
      <c r="C27" s="229">
        <v>1352</v>
      </c>
      <c r="D27" s="229">
        <v>400</v>
      </c>
      <c r="E27" s="229">
        <v>886</v>
      </c>
      <c r="F27" s="229">
        <v>2</v>
      </c>
      <c r="G27" s="229">
        <v>49</v>
      </c>
      <c r="H27" s="230">
        <v>1373</v>
      </c>
      <c r="I27" s="229">
        <v>294</v>
      </c>
      <c r="J27" s="229">
        <v>959</v>
      </c>
      <c r="K27" s="229">
        <v>3</v>
      </c>
      <c r="L27" s="228">
        <v>105</v>
      </c>
    </row>
    <row r="28" spans="1:13" ht="21" customHeight="1">
      <c r="A28" s="231" t="s">
        <v>10</v>
      </c>
      <c r="B28" s="299">
        <f t="shared" si="1"/>
        <v>2798</v>
      </c>
      <c r="C28" s="229">
        <v>1424</v>
      </c>
      <c r="D28" s="229">
        <v>407</v>
      </c>
      <c r="E28" s="229">
        <v>943</v>
      </c>
      <c r="F28" s="229">
        <v>3</v>
      </c>
      <c r="G28" s="229">
        <v>54</v>
      </c>
      <c r="H28" s="230">
        <v>1374</v>
      </c>
      <c r="I28" s="229">
        <v>261</v>
      </c>
      <c r="J28" s="229">
        <v>972</v>
      </c>
      <c r="K28" s="229">
        <v>11</v>
      </c>
      <c r="L28" s="228">
        <v>116</v>
      </c>
    </row>
    <row r="29" spans="1:13" ht="21" customHeight="1">
      <c r="A29" s="231" t="s">
        <v>11</v>
      </c>
      <c r="B29" s="299">
        <f t="shared" si="1"/>
        <v>2246</v>
      </c>
      <c r="C29" s="229">
        <v>1092</v>
      </c>
      <c r="D29" s="229">
        <v>285</v>
      </c>
      <c r="E29" s="229">
        <v>712</v>
      </c>
      <c r="F29" s="229">
        <v>5</v>
      </c>
      <c r="G29" s="229">
        <v>75</v>
      </c>
      <c r="H29" s="230">
        <v>1154</v>
      </c>
      <c r="I29" s="229">
        <v>202</v>
      </c>
      <c r="J29" s="229">
        <v>817</v>
      </c>
      <c r="K29" s="229">
        <v>13</v>
      </c>
      <c r="L29" s="228">
        <v>114</v>
      </c>
    </row>
    <row r="30" spans="1:13" ht="21" customHeight="1">
      <c r="A30" s="231" t="s">
        <v>12</v>
      </c>
      <c r="B30" s="299">
        <f t="shared" si="1"/>
        <v>2094</v>
      </c>
      <c r="C30" s="229">
        <v>1049</v>
      </c>
      <c r="D30" s="229">
        <v>241</v>
      </c>
      <c r="E30" s="229">
        <v>735</v>
      </c>
      <c r="F30" s="229">
        <v>8</v>
      </c>
      <c r="G30" s="229">
        <v>51</v>
      </c>
      <c r="H30" s="230">
        <v>1045</v>
      </c>
      <c r="I30" s="229">
        <v>167</v>
      </c>
      <c r="J30" s="229">
        <v>731</v>
      </c>
      <c r="K30" s="229">
        <v>18</v>
      </c>
      <c r="L30" s="228">
        <v>120</v>
      </c>
    </row>
    <row r="31" spans="1:13" ht="21" customHeight="1">
      <c r="A31" s="231" t="s">
        <v>13</v>
      </c>
      <c r="B31" s="299">
        <f t="shared" si="1"/>
        <v>2291</v>
      </c>
      <c r="C31" s="229">
        <v>1123</v>
      </c>
      <c r="D31" s="229">
        <v>246</v>
      </c>
      <c r="E31" s="229">
        <v>768</v>
      </c>
      <c r="F31" s="229">
        <v>20</v>
      </c>
      <c r="G31" s="229">
        <v>75</v>
      </c>
      <c r="H31" s="230">
        <v>1168</v>
      </c>
      <c r="I31" s="229">
        <v>120</v>
      </c>
      <c r="J31" s="229">
        <v>850</v>
      </c>
      <c r="K31" s="229">
        <v>63</v>
      </c>
      <c r="L31" s="228">
        <v>123</v>
      </c>
    </row>
    <row r="32" spans="1:13" ht="21" customHeight="1">
      <c r="A32" s="231" t="s">
        <v>14</v>
      </c>
      <c r="B32" s="299">
        <f t="shared" si="1"/>
        <v>2431</v>
      </c>
      <c r="C32" s="229">
        <v>1236</v>
      </c>
      <c r="D32" s="229">
        <v>285</v>
      </c>
      <c r="E32" s="229">
        <v>843</v>
      </c>
      <c r="F32" s="229">
        <v>28</v>
      </c>
      <c r="G32" s="229">
        <v>70</v>
      </c>
      <c r="H32" s="230">
        <v>1195</v>
      </c>
      <c r="I32" s="229">
        <v>110</v>
      </c>
      <c r="J32" s="229">
        <v>844</v>
      </c>
      <c r="K32" s="229">
        <v>96</v>
      </c>
      <c r="L32" s="228">
        <v>134</v>
      </c>
    </row>
    <row r="33" spans="1:12" ht="21" customHeight="1">
      <c r="A33" s="231" t="s">
        <v>15</v>
      </c>
      <c r="B33" s="299">
        <f t="shared" si="1"/>
        <v>1919</v>
      </c>
      <c r="C33" s="229">
        <v>956</v>
      </c>
      <c r="D33" s="229">
        <v>154</v>
      </c>
      <c r="E33" s="229">
        <v>700</v>
      </c>
      <c r="F33" s="229">
        <v>31</v>
      </c>
      <c r="G33" s="229">
        <v>60</v>
      </c>
      <c r="H33" s="230">
        <v>963</v>
      </c>
      <c r="I33" s="229">
        <v>87</v>
      </c>
      <c r="J33" s="229">
        <v>643</v>
      </c>
      <c r="K33" s="229">
        <v>120</v>
      </c>
      <c r="L33" s="228">
        <v>100</v>
      </c>
    </row>
    <row r="34" spans="1:12" ht="21" customHeight="1">
      <c r="A34" s="231" t="s">
        <v>16</v>
      </c>
      <c r="B34" s="299">
        <f t="shared" si="1"/>
        <v>1364</v>
      </c>
      <c r="C34" s="229">
        <v>678</v>
      </c>
      <c r="D34" s="229">
        <v>85</v>
      </c>
      <c r="E34" s="229">
        <v>517</v>
      </c>
      <c r="F34" s="229">
        <v>32</v>
      </c>
      <c r="G34" s="229">
        <v>36</v>
      </c>
      <c r="H34" s="230">
        <v>686</v>
      </c>
      <c r="I34" s="229">
        <v>48</v>
      </c>
      <c r="J34" s="229">
        <v>456</v>
      </c>
      <c r="K34" s="229">
        <v>117</v>
      </c>
      <c r="L34" s="228">
        <v>58</v>
      </c>
    </row>
    <row r="35" spans="1:12" ht="21" customHeight="1">
      <c r="A35" s="231" t="s">
        <v>17</v>
      </c>
      <c r="B35" s="299">
        <f t="shared" si="1"/>
        <v>1246</v>
      </c>
      <c r="C35" s="229">
        <v>612</v>
      </c>
      <c r="D35" s="229">
        <v>40</v>
      </c>
      <c r="E35" s="229">
        <v>486</v>
      </c>
      <c r="F35" s="229">
        <v>64</v>
      </c>
      <c r="G35" s="229">
        <v>19</v>
      </c>
      <c r="H35" s="230">
        <v>634</v>
      </c>
      <c r="I35" s="229">
        <v>39</v>
      </c>
      <c r="J35" s="229">
        <v>380</v>
      </c>
      <c r="K35" s="229">
        <v>174</v>
      </c>
      <c r="L35" s="228">
        <v>32</v>
      </c>
    </row>
    <row r="36" spans="1:12" ht="21" customHeight="1">
      <c r="A36" s="231" t="s">
        <v>18</v>
      </c>
      <c r="B36" s="299">
        <f t="shared" si="1"/>
        <v>905</v>
      </c>
      <c r="C36" s="229">
        <v>393</v>
      </c>
      <c r="D36" s="229">
        <v>35</v>
      </c>
      <c r="E36" s="229">
        <v>283</v>
      </c>
      <c r="F36" s="229">
        <v>57</v>
      </c>
      <c r="G36" s="229">
        <v>14</v>
      </c>
      <c r="H36" s="230">
        <v>512</v>
      </c>
      <c r="I36" s="229">
        <v>33</v>
      </c>
      <c r="J36" s="229">
        <v>196</v>
      </c>
      <c r="K36" s="229">
        <v>243</v>
      </c>
      <c r="L36" s="228">
        <v>22</v>
      </c>
    </row>
    <row r="37" spans="1:12" ht="21" customHeight="1">
      <c r="A37" s="227" t="s">
        <v>268</v>
      </c>
      <c r="B37" s="300">
        <f t="shared" si="1"/>
        <v>949</v>
      </c>
      <c r="C37" s="225">
        <v>280</v>
      </c>
      <c r="D37" s="225">
        <v>5</v>
      </c>
      <c r="E37" s="225">
        <v>184</v>
      </c>
      <c r="F37" s="225">
        <v>73</v>
      </c>
      <c r="G37" s="225">
        <v>8</v>
      </c>
      <c r="H37" s="226">
        <v>669</v>
      </c>
      <c r="I37" s="225">
        <v>26</v>
      </c>
      <c r="J37" s="225">
        <v>120</v>
      </c>
      <c r="K37" s="225">
        <v>471</v>
      </c>
      <c r="L37" s="224">
        <v>24</v>
      </c>
    </row>
    <row r="38" spans="1:12" ht="18" customHeight="1">
      <c r="A38" s="223" t="s">
        <v>267</v>
      </c>
      <c r="I38" s="744" t="s">
        <v>528</v>
      </c>
      <c r="J38" s="744"/>
      <c r="K38" s="744"/>
      <c r="L38" s="744"/>
    </row>
    <row r="39" spans="1:12" ht="24" customHeight="1"/>
    <row r="40" spans="1:12" ht="24" customHeight="1"/>
    <row r="41" spans="1:12" ht="24" customHeight="1"/>
    <row r="42" spans="1:12" ht="24" customHeight="1"/>
  </sheetData>
  <mergeCells count="75">
    <mergeCell ref="K5:L5"/>
    <mergeCell ref="I5:J5"/>
    <mergeCell ref="E5:F5"/>
    <mergeCell ref="G5:H5"/>
    <mergeCell ref="C3:D3"/>
    <mergeCell ref="E3:F3"/>
    <mergeCell ref="G3:H3"/>
    <mergeCell ref="I3:J3"/>
    <mergeCell ref="C4:D4"/>
    <mergeCell ref="G6:H6"/>
    <mergeCell ref="I6:J6"/>
    <mergeCell ref="K6:L6"/>
    <mergeCell ref="E10:F10"/>
    <mergeCell ref="G10:H10"/>
    <mergeCell ref="I10:J10"/>
    <mergeCell ref="K10:L10"/>
    <mergeCell ref="K9:L9"/>
    <mergeCell ref="E9:F9"/>
    <mergeCell ref="G9:H9"/>
    <mergeCell ref="E7:F7"/>
    <mergeCell ref="I38:L38"/>
    <mergeCell ref="K3:L3"/>
    <mergeCell ref="E4:F4"/>
    <mergeCell ref="G4:H4"/>
    <mergeCell ref="I4:J4"/>
    <mergeCell ref="K4:L4"/>
    <mergeCell ref="E6:F6"/>
    <mergeCell ref="I11:J11"/>
    <mergeCell ref="I9:J9"/>
    <mergeCell ref="K7:L7"/>
    <mergeCell ref="E8:F8"/>
    <mergeCell ref="G8:H8"/>
    <mergeCell ref="I8:J8"/>
    <mergeCell ref="K8:L8"/>
    <mergeCell ref="G7:H7"/>
    <mergeCell ref="I7:J7"/>
    <mergeCell ref="K11:L11"/>
    <mergeCell ref="C12:D12"/>
    <mergeCell ref="E12:F12"/>
    <mergeCell ref="G12:H12"/>
    <mergeCell ref="I12:J12"/>
    <mergeCell ref="K12:L12"/>
    <mergeCell ref="C11:D11"/>
    <mergeCell ref="E11:F11"/>
    <mergeCell ref="G11:H11"/>
    <mergeCell ref="K13:L13"/>
    <mergeCell ref="C14:D14"/>
    <mergeCell ref="E14:F14"/>
    <mergeCell ref="G14:H14"/>
    <mergeCell ref="I14:J14"/>
    <mergeCell ref="K14:L14"/>
    <mergeCell ref="C13:D13"/>
    <mergeCell ref="G13:H13"/>
    <mergeCell ref="I13:J13"/>
    <mergeCell ref="E13:F13"/>
    <mergeCell ref="C20:G20"/>
    <mergeCell ref="H20:L20"/>
    <mergeCell ref="A20:A21"/>
    <mergeCell ref="B20:B21"/>
    <mergeCell ref="K15:L15"/>
    <mergeCell ref="C15:D15"/>
    <mergeCell ref="G15:H15"/>
    <mergeCell ref="I15:J15"/>
    <mergeCell ref="E15:F15"/>
    <mergeCell ref="I19:L19"/>
    <mergeCell ref="A4:A6"/>
    <mergeCell ref="A7:A9"/>
    <mergeCell ref="A10:A12"/>
    <mergeCell ref="A13:A15"/>
    <mergeCell ref="C5:D5"/>
    <mergeCell ref="C6:D6"/>
    <mergeCell ref="C7:D7"/>
    <mergeCell ref="C8:D8"/>
    <mergeCell ref="C9:D9"/>
    <mergeCell ref="C10:D10"/>
  </mergeCells>
  <phoneticPr fontId="3"/>
  <pageMargins left="0.59055118110236227" right="0.59055118110236227" top="0.59055118110236227" bottom="0.59055118110236227" header="0.31496062992125984" footer="0.31496062992125984"/>
  <pageSetup paperSize="9" firstPageNumber="24" orientation="portrait" useFirstPageNumber="1" r:id="rId1"/>
  <headerFooter alignWithMargins="0">
    <oddHeader>&amp;L&amp;10人　　口</oddHeader>
    <oddFooter>&amp;C－&amp;P－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O54" sqref="O54"/>
    </sheetView>
  </sheetViews>
  <sheetFormatPr defaultRowHeight="13.5"/>
  <cols>
    <col min="1" max="7" width="0.875" style="2" customWidth="1"/>
    <col min="8" max="8" width="25.125" style="2" customWidth="1"/>
    <col min="9" max="9" width="1.75" style="120" customWidth="1"/>
    <col min="10" max="17" width="10.625" style="2" customWidth="1"/>
    <col min="18" max="16384" width="9" style="2"/>
  </cols>
  <sheetData>
    <row r="1" spans="1:18" ht="22.5" customHeight="1">
      <c r="A1" s="104" t="s">
        <v>350</v>
      </c>
    </row>
    <row r="2" spans="1:18" ht="1.5" customHeight="1"/>
    <row r="3" spans="1:18" ht="12.75" customHeight="1">
      <c r="A3" s="268"/>
      <c r="B3" s="267"/>
      <c r="C3" s="267"/>
      <c r="D3" s="267"/>
      <c r="E3" s="267"/>
      <c r="F3" s="267"/>
      <c r="G3" s="267"/>
      <c r="H3" s="267"/>
      <c r="I3" s="267"/>
      <c r="J3" s="266"/>
      <c r="K3" s="265"/>
      <c r="L3" s="786" t="s">
        <v>349</v>
      </c>
      <c r="M3" s="779"/>
      <c r="N3" s="779"/>
      <c r="O3" s="779" t="s">
        <v>348</v>
      </c>
      <c r="P3" s="779"/>
      <c r="Q3" s="780"/>
    </row>
    <row r="4" spans="1:18" ht="25.5" customHeight="1">
      <c r="A4" s="788" t="s">
        <v>347</v>
      </c>
      <c r="B4" s="789"/>
      <c r="C4" s="789"/>
      <c r="D4" s="789"/>
      <c r="E4" s="789"/>
      <c r="F4" s="789"/>
      <c r="G4" s="789"/>
      <c r="H4" s="789"/>
      <c r="I4" s="264"/>
      <c r="J4" s="263" t="s">
        <v>346</v>
      </c>
      <c r="K4" s="263" t="s">
        <v>345</v>
      </c>
      <c r="L4" s="261" t="s">
        <v>43</v>
      </c>
      <c r="M4" s="261" t="s">
        <v>343</v>
      </c>
      <c r="N4" s="262" t="s">
        <v>344</v>
      </c>
      <c r="O4" s="261" t="s">
        <v>43</v>
      </c>
      <c r="P4" s="261" t="s">
        <v>343</v>
      </c>
      <c r="Q4" s="260" t="s">
        <v>342</v>
      </c>
    </row>
    <row r="5" spans="1:18" ht="12" customHeight="1">
      <c r="A5" s="259"/>
      <c r="B5" s="258"/>
      <c r="C5" s="790" t="s">
        <v>45</v>
      </c>
      <c r="D5" s="790"/>
      <c r="E5" s="790"/>
      <c r="F5" s="790"/>
      <c r="G5" s="790"/>
      <c r="H5" s="790"/>
      <c r="I5" s="256" t="s">
        <v>341</v>
      </c>
      <c r="J5" s="246">
        <f>J6+J38+J39+52</f>
        <v>12730</v>
      </c>
      <c r="K5" s="324">
        <f>K6+K38+K39+166</f>
        <v>35784</v>
      </c>
      <c r="L5" s="324">
        <f>L6+L38</f>
        <v>2267</v>
      </c>
      <c r="M5" s="324">
        <f>M6+M38</f>
        <v>9493</v>
      </c>
      <c r="N5" s="324">
        <f>N6+N38</f>
        <v>3188</v>
      </c>
      <c r="O5" s="549">
        <f>O6+O38+O39</f>
        <v>4459</v>
      </c>
      <c r="P5" s="549">
        <f>P6+P38+P39</f>
        <v>18391</v>
      </c>
      <c r="Q5" s="553">
        <f>Q6+Q38+Q39</f>
        <v>8663</v>
      </c>
      <c r="R5" s="238"/>
    </row>
    <row r="6" spans="1:18" ht="12" customHeight="1">
      <c r="A6" s="257"/>
      <c r="B6" s="247" t="s">
        <v>340</v>
      </c>
      <c r="C6" s="247"/>
      <c r="D6" s="785" t="s">
        <v>339</v>
      </c>
      <c r="E6" s="785"/>
      <c r="F6" s="785"/>
      <c r="G6" s="785"/>
      <c r="H6" s="785"/>
      <c r="I6" s="247"/>
      <c r="J6" s="246">
        <f t="shared" ref="J6:Q6" si="0">J7+J12</f>
        <v>9678</v>
      </c>
      <c r="K6" s="324">
        <f t="shared" si="0"/>
        <v>32391</v>
      </c>
      <c r="L6" s="324">
        <f t="shared" si="0"/>
        <v>2263</v>
      </c>
      <c r="M6" s="324">
        <f t="shared" si="0"/>
        <v>9472</v>
      </c>
      <c r="N6" s="324">
        <f t="shared" si="0"/>
        <v>3182</v>
      </c>
      <c r="O6" s="549">
        <f t="shared" si="0"/>
        <v>4429</v>
      </c>
      <c r="P6" s="549">
        <f t="shared" si="0"/>
        <v>18289</v>
      </c>
      <c r="Q6" s="553">
        <f t="shared" si="0"/>
        <v>8617</v>
      </c>
      <c r="R6" s="238"/>
    </row>
    <row r="7" spans="1:18" ht="12" customHeight="1">
      <c r="A7" s="257"/>
      <c r="B7" s="256"/>
      <c r="C7" s="247" t="s">
        <v>338</v>
      </c>
      <c r="D7" s="247"/>
      <c r="E7" s="785" t="s">
        <v>337</v>
      </c>
      <c r="F7" s="785"/>
      <c r="G7" s="785"/>
      <c r="H7" s="785"/>
      <c r="I7" s="247"/>
      <c r="J7" s="246">
        <f t="shared" ref="J7:Q7" si="1">SUM(J8:J11)</f>
        <v>8798</v>
      </c>
      <c r="K7" s="324">
        <f t="shared" si="1"/>
        <v>28640</v>
      </c>
      <c r="L7" s="324">
        <f t="shared" si="1"/>
        <v>2099</v>
      </c>
      <c r="M7" s="324">
        <f t="shared" si="1"/>
        <v>8560</v>
      </c>
      <c r="N7" s="324">
        <f t="shared" si="1"/>
        <v>2962</v>
      </c>
      <c r="O7" s="549">
        <f t="shared" si="1"/>
        <v>4006</v>
      </c>
      <c r="P7" s="549">
        <f t="shared" si="1"/>
        <v>16109</v>
      </c>
      <c r="Q7" s="553">
        <f t="shared" si="1"/>
        <v>7890</v>
      </c>
      <c r="R7" s="238"/>
    </row>
    <row r="8" spans="1:18" ht="12" customHeight="1">
      <c r="A8" s="257"/>
      <c r="B8" s="256"/>
      <c r="C8" s="256"/>
      <c r="D8" s="251" t="s">
        <v>336</v>
      </c>
      <c r="E8" s="255"/>
      <c r="F8" s="792" t="s">
        <v>335</v>
      </c>
      <c r="G8" s="792"/>
      <c r="H8" s="792"/>
      <c r="I8" s="247"/>
      <c r="J8" s="246">
        <v>2033</v>
      </c>
      <c r="K8" s="246">
        <v>4066</v>
      </c>
      <c r="L8" s="245" t="s">
        <v>182</v>
      </c>
      <c r="M8" s="245" t="s">
        <v>182</v>
      </c>
      <c r="N8" s="245" t="s">
        <v>182</v>
      </c>
      <c r="O8" s="550" t="s">
        <v>182</v>
      </c>
      <c r="P8" s="550" t="s">
        <v>182</v>
      </c>
      <c r="Q8" s="244" t="s">
        <v>182</v>
      </c>
      <c r="R8" s="238"/>
    </row>
    <row r="9" spans="1:18" ht="12" customHeight="1">
      <c r="A9" s="248"/>
      <c r="B9" s="247"/>
      <c r="C9" s="247"/>
      <c r="D9" s="251" t="s">
        <v>334</v>
      </c>
      <c r="E9" s="247"/>
      <c r="F9" s="785" t="s">
        <v>333</v>
      </c>
      <c r="G9" s="787"/>
      <c r="H9" s="787"/>
      <c r="I9" s="247"/>
      <c r="J9" s="246">
        <v>5255</v>
      </c>
      <c r="K9" s="246">
        <v>20661</v>
      </c>
      <c r="L9" s="245">
        <v>1973</v>
      </c>
      <c r="M9" s="245">
        <v>8183</v>
      </c>
      <c r="N9" s="245">
        <v>2808</v>
      </c>
      <c r="O9" s="550">
        <v>3461</v>
      </c>
      <c r="P9" s="550">
        <v>14493</v>
      </c>
      <c r="Q9" s="244">
        <v>6960</v>
      </c>
      <c r="R9" s="238"/>
    </row>
    <row r="10" spans="1:18" ht="12" customHeight="1">
      <c r="A10" s="248"/>
      <c r="B10" s="247"/>
      <c r="C10" s="247"/>
      <c r="D10" s="251" t="s">
        <v>332</v>
      </c>
      <c r="E10" s="247"/>
      <c r="F10" s="785" t="s">
        <v>331</v>
      </c>
      <c r="G10" s="787"/>
      <c r="H10" s="787"/>
      <c r="I10" s="247"/>
      <c r="J10" s="246">
        <v>213</v>
      </c>
      <c r="K10" s="246">
        <v>537</v>
      </c>
      <c r="L10" s="245">
        <v>3</v>
      </c>
      <c r="M10" s="245">
        <v>7</v>
      </c>
      <c r="N10" s="245">
        <v>3</v>
      </c>
      <c r="O10" s="550">
        <v>56</v>
      </c>
      <c r="P10" s="550">
        <v>161</v>
      </c>
      <c r="Q10" s="244">
        <v>86</v>
      </c>
      <c r="R10" s="238"/>
    </row>
    <row r="11" spans="1:18" ht="12" customHeight="1">
      <c r="A11" s="248"/>
      <c r="B11" s="247"/>
      <c r="C11" s="247"/>
      <c r="D11" s="251" t="s">
        <v>330</v>
      </c>
      <c r="E11" s="247"/>
      <c r="F11" s="785" t="s">
        <v>329</v>
      </c>
      <c r="G11" s="787"/>
      <c r="H11" s="787"/>
      <c r="I11" s="247"/>
      <c r="J11" s="246">
        <v>1297</v>
      </c>
      <c r="K11" s="246">
        <v>3376</v>
      </c>
      <c r="L11" s="245">
        <v>123</v>
      </c>
      <c r="M11" s="245">
        <v>370</v>
      </c>
      <c r="N11" s="245">
        <v>151</v>
      </c>
      <c r="O11" s="550">
        <v>489</v>
      </c>
      <c r="P11" s="550">
        <v>1455</v>
      </c>
      <c r="Q11" s="244">
        <v>844</v>
      </c>
      <c r="R11" s="238"/>
    </row>
    <row r="12" spans="1:18" ht="12" customHeight="1">
      <c r="A12" s="248"/>
      <c r="B12" s="247"/>
      <c r="C12" s="247" t="s">
        <v>328</v>
      </c>
      <c r="D12" s="252"/>
      <c r="E12" s="785" t="s">
        <v>327</v>
      </c>
      <c r="F12" s="785"/>
      <c r="G12" s="785"/>
      <c r="H12" s="785"/>
      <c r="I12" s="247"/>
      <c r="J12" s="246">
        <f>J13+J16+J19+J22+J25+J27+J29+J33+J36+J37</f>
        <v>880</v>
      </c>
      <c r="K12" s="324">
        <f>K13+K16+K19+K22+K25+K27+K29+K33+K36+K37</f>
        <v>3751</v>
      </c>
      <c r="L12" s="324">
        <f>L19+L22+L25+L27+L29+L33+L37</f>
        <v>164</v>
      </c>
      <c r="M12" s="324">
        <f>M19+M22+M25+M27+M29+M33+M37</f>
        <v>912</v>
      </c>
      <c r="N12" s="324">
        <f>N19+N22+N25+N27+N29+N33+N37</f>
        <v>220</v>
      </c>
      <c r="O12" s="549">
        <f>O19+O22+O25+O27+O29+O33+O37+O36</f>
        <v>423</v>
      </c>
      <c r="P12" s="549">
        <f>P19+P22+P25+P27+P29+P33+P37+P36</f>
        <v>2180</v>
      </c>
      <c r="Q12" s="553">
        <f>Q19+Q22+Q25+Q27+Q29+Q33+Q37+Q36</f>
        <v>727</v>
      </c>
      <c r="R12" s="238"/>
    </row>
    <row r="13" spans="1:18" ht="12" customHeight="1">
      <c r="A13" s="248"/>
      <c r="B13" s="247"/>
      <c r="C13" s="247"/>
      <c r="D13" s="251" t="s">
        <v>326</v>
      </c>
      <c r="E13" s="247"/>
      <c r="F13" s="785" t="s">
        <v>325</v>
      </c>
      <c r="G13" s="785"/>
      <c r="H13" s="785"/>
      <c r="I13" s="247"/>
      <c r="J13" s="246">
        <f>J14+J15</f>
        <v>12</v>
      </c>
      <c r="K13" s="324">
        <f>K14+K15</f>
        <v>48</v>
      </c>
      <c r="L13" s="245" t="s">
        <v>182</v>
      </c>
      <c r="M13" s="245" t="s">
        <v>182</v>
      </c>
      <c r="N13" s="245" t="s">
        <v>182</v>
      </c>
      <c r="O13" s="550" t="s">
        <v>182</v>
      </c>
      <c r="P13" s="550" t="s">
        <v>182</v>
      </c>
      <c r="Q13" s="244" t="s">
        <v>182</v>
      </c>
      <c r="R13" s="238"/>
    </row>
    <row r="14" spans="1:18" ht="12" customHeight="1">
      <c r="A14" s="248"/>
      <c r="B14" s="247"/>
      <c r="C14" s="247"/>
      <c r="D14" s="252"/>
      <c r="E14" s="252" t="s">
        <v>302</v>
      </c>
      <c r="F14" s="247"/>
      <c r="G14" s="785" t="s">
        <v>322</v>
      </c>
      <c r="H14" s="785"/>
      <c r="I14" s="247"/>
      <c r="J14" s="246">
        <v>10</v>
      </c>
      <c r="K14" s="246">
        <v>40</v>
      </c>
      <c r="L14" s="245" t="s">
        <v>182</v>
      </c>
      <c r="M14" s="245" t="s">
        <v>182</v>
      </c>
      <c r="N14" s="245" t="s">
        <v>182</v>
      </c>
      <c r="O14" s="550" t="s">
        <v>182</v>
      </c>
      <c r="P14" s="550" t="s">
        <v>182</v>
      </c>
      <c r="Q14" s="244" t="s">
        <v>182</v>
      </c>
      <c r="R14" s="238"/>
    </row>
    <row r="15" spans="1:18" ht="12" customHeight="1">
      <c r="A15" s="248"/>
      <c r="B15" s="247"/>
      <c r="C15" s="247"/>
      <c r="D15" s="252"/>
      <c r="E15" s="252" t="s">
        <v>300</v>
      </c>
      <c r="F15" s="247"/>
      <c r="G15" s="785" t="s">
        <v>321</v>
      </c>
      <c r="H15" s="785"/>
      <c r="I15" s="247"/>
      <c r="J15" s="246">
        <v>2</v>
      </c>
      <c r="K15" s="246">
        <v>8</v>
      </c>
      <c r="L15" s="245" t="s">
        <v>182</v>
      </c>
      <c r="M15" s="245" t="s">
        <v>182</v>
      </c>
      <c r="N15" s="245" t="s">
        <v>182</v>
      </c>
      <c r="O15" s="550" t="s">
        <v>182</v>
      </c>
      <c r="P15" s="550" t="s">
        <v>182</v>
      </c>
      <c r="Q15" s="244" t="s">
        <v>182</v>
      </c>
      <c r="R15" s="238"/>
    </row>
    <row r="16" spans="1:18" ht="12" customHeight="1">
      <c r="A16" s="248"/>
      <c r="B16" s="247"/>
      <c r="C16" s="247"/>
      <c r="D16" s="251" t="s">
        <v>324</v>
      </c>
      <c r="E16" s="252"/>
      <c r="F16" s="785" t="s">
        <v>323</v>
      </c>
      <c r="G16" s="785"/>
      <c r="H16" s="785"/>
      <c r="I16" s="247"/>
      <c r="J16" s="324">
        <f>J17+J18</f>
        <v>69</v>
      </c>
      <c r="K16" s="324">
        <f>K17+K18</f>
        <v>207</v>
      </c>
      <c r="L16" s="245" t="s">
        <v>182</v>
      </c>
      <c r="M16" s="245" t="s">
        <v>182</v>
      </c>
      <c r="N16" s="245" t="s">
        <v>182</v>
      </c>
      <c r="O16" s="550" t="s">
        <v>182</v>
      </c>
      <c r="P16" s="550" t="s">
        <v>182</v>
      </c>
      <c r="Q16" s="244" t="s">
        <v>182</v>
      </c>
      <c r="R16" s="238"/>
    </row>
    <row r="17" spans="1:18" ht="12" customHeight="1">
      <c r="A17" s="248"/>
      <c r="B17" s="247"/>
      <c r="C17" s="247"/>
      <c r="D17" s="252"/>
      <c r="E17" s="252" t="s">
        <v>302</v>
      </c>
      <c r="F17" s="247"/>
      <c r="G17" s="785" t="s">
        <v>322</v>
      </c>
      <c r="H17" s="785"/>
      <c r="I17" s="247"/>
      <c r="J17" s="246">
        <v>58</v>
      </c>
      <c r="K17" s="246">
        <v>174</v>
      </c>
      <c r="L17" s="245" t="s">
        <v>182</v>
      </c>
      <c r="M17" s="245" t="s">
        <v>182</v>
      </c>
      <c r="N17" s="245" t="s">
        <v>182</v>
      </c>
      <c r="O17" s="550" t="s">
        <v>182</v>
      </c>
      <c r="P17" s="550" t="s">
        <v>182</v>
      </c>
      <c r="Q17" s="244" t="s">
        <v>182</v>
      </c>
      <c r="R17" s="238"/>
    </row>
    <row r="18" spans="1:18" ht="12" customHeight="1">
      <c r="A18" s="248"/>
      <c r="B18" s="247"/>
      <c r="C18" s="247"/>
      <c r="D18" s="252"/>
      <c r="E18" s="252" t="s">
        <v>300</v>
      </c>
      <c r="F18" s="247"/>
      <c r="G18" s="785" t="s">
        <v>321</v>
      </c>
      <c r="H18" s="785"/>
      <c r="I18" s="247"/>
      <c r="J18" s="246">
        <v>11</v>
      </c>
      <c r="K18" s="246">
        <v>33</v>
      </c>
      <c r="L18" s="245" t="s">
        <v>182</v>
      </c>
      <c r="M18" s="245" t="s">
        <v>182</v>
      </c>
      <c r="N18" s="245" t="s">
        <v>182</v>
      </c>
      <c r="O18" s="550" t="s">
        <v>182</v>
      </c>
      <c r="P18" s="550" t="s">
        <v>182</v>
      </c>
      <c r="Q18" s="244" t="s">
        <v>182</v>
      </c>
      <c r="R18" s="238"/>
    </row>
    <row r="19" spans="1:18" ht="12" customHeight="1">
      <c r="A19" s="248"/>
      <c r="B19" s="247"/>
      <c r="C19" s="247"/>
      <c r="D19" s="251" t="s">
        <v>320</v>
      </c>
      <c r="E19" s="252"/>
      <c r="F19" s="785" t="s">
        <v>319</v>
      </c>
      <c r="G19" s="785"/>
      <c r="H19" s="785"/>
      <c r="I19" s="247" t="s">
        <v>303</v>
      </c>
      <c r="J19" s="324">
        <f t="shared" ref="J19:Q19" si="2">J20+J21</f>
        <v>55</v>
      </c>
      <c r="K19" s="324">
        <f t="shared" si="2"/>
        <v>332</v>
      </c>
      <c r="L19" s="324">
        <f t="shared" si="2"/>
        <v>22</v>
      </c>
      <c r="M19" s="324">
        <f t="shared" si="2"/>
        <v>136</v>
      </c>
      <c r="N19" s="324">
        <f t="shared" si="2"/>
        <v>29</v>
      </c>
      <c r="O19" s="549">
        <f t="shared" si="2"/>
        <v>45</v>
      </c>
      <c r="P19" s="549">
        <f t="shared" si="2"/>
        <v>274</v>
      </c>
      <c r="Q19" s="553">
        <f t="shared" si="2"/>
        <v>85</v>
      </c>
      <c r="R19" s="238"/>
    </row>
    <row r="20" spans="1:18" ht="12" customHeight="1">
      <c r="A20" s="248"/>
      <c r="B20" s="247"/>
      <c r="C20" s="247"/>
      <c r="D20" s="252"/>
      <c r="E20" s="252" t="s">
        <v>302</v>
      </c>
      <c r="F20" s="247"/>
      <c r="G20" s="785" t="s">
        <v>316</v>
      </c>
      <c r="H20" s="785"/>
      <c r="I20" s="247"/>
      <c r="J20" s="246">
        <v>46</v>
      </c>
      <c r="K20" s="246">
        <v>278</v>
      </c>
      <c r="L20" s="245">
        <v>17</v>
      </c>
      <c r="M20" s="245">
        <v>105</v>
      </c>
      <c r="N20" s="245">
        <v>22</v>
      </c>
      <c r="O20" s="550">
        <v>36</v>
      </c>
      <c r="P20" s="550">
        <v>220</v>
      </c>
      <c r="Q20" s="244">
        <v>67</v>
      </c>
      <c r="R20" s="238"/>
    </row>
    <row r="21" spans="1:18" ht="12" customHeight="1">
      <c r="A21" s="248"/>
      <c r="B21" s="247"/>
      <c r="C21" s="247"/>
      <c r="D21" s="252"/>
      <c r="E21" s="252" t="s">
        <v>300</v>
      </c>
      <c r="F21" s="247"/>
      <c r="G21" s="785" t="s">
        <v>315</v>
      </c>
      <c r="H21" s="785"/>
      <c r="I21" s="247"/>
      <c r="J21" s="246">
        <v>9</v>
      </c>
      <c r="K21" s="246">
        <v>54</v>
      </c>
      <c r="L21" s="245">
        <v>5</v>
      </c>
      <c r="M21" s="245">
        <v>31</v>
      </c>
      <c r="N21" s="245">
        <v>7</v>
      </c>
      <c r="O21" s="550">
        <v>9</v>
      </c>
      <c r="P21" s="550">
        <v>54</v>
      </c>
      <c r="Q21" s="244">
        <v>18</v>
      </c>
      <c r="R21" s="238"/>
    </row>
    <row r="22" spans="1:18" ht="12" customHeight="1">
      <c r="A22" s="248"/>
      <c r="B22" s="247"/>
      <c r="C22" s="247"/>
      <c r="D22" s="251" t="s">
        <v>318</v>
      </c>
      <c r="E22" s="252"/>
      <c r="F22" s="785" t="s">
        <v>317</v>
      </c>
      <c r="G22" s="785"/>
      <c r="H22" s="785"/>
      <c r="I22" s="247" t="s">
        <v>303</v>
      </c>
      <c r="J22" s="324">
        <f t="shared" ref="J22:Q22" si="3">J23+J24</f>
        <v>183</v>
      </c>
      <c r="K22" s="324">
        <f t="shared" si="3"/>
        <v>908</v>
      </c>
      <c r="L22" s="324">
        <f t="shared" si="3"/>
        <v>33</v>
      </c>
      <c r="M22" s="324">
        <f t="shared" si="3"/>
        <v>176</v>
      </c>
      <c r="N22" s="324">
        <f t="shared" si="3"/>
        <v>50</v>
      </c>
      <c r="O22" s="549">
        <f t="shared" si="3"/>
        <v>99</v>
      </c>
      <c r="P22" s="549">
        <f t="shared" si="3"/>
        <v>520</v>
      </c>
      <c r="Q22" s="553">
        <f t="shared" si="3"/>
        <v>183</v>
      </c>
      <c r="R22" s="238"/>
    </row>
    <row r="23" spans="1:18" ht="12" customHeight="1">
      <c r="A23" s="248"/>
      <c r="B23" s="247"/>
      <c r="C23" s="247"/>
      <c r="D23" s="252"/>
      <c r="E23" s="252" t="s">
        <v>302</v>
      </c>
      <c r="F23" s="247"/>
      <c r="G23" s="785" t="s">
        <v>316</v>
      </c>
      <c r="H23" s="785"/>
      <c r="I23" s="247"/>
      <c r="J23" s="246">
        <v>154</v>
      </c>
      <c r="K23" s="246">
        <v>764</v>
      </c>
      <c r="L23" s="245">
        <v>28</v>
      </c>
      <c r="M23" s="245">
        <v>148</v>
      </c>
      <c r="N23" s="245">
        <v>41</v>
      </c>
      <c r="O23" s="550">
        <v>79</v>
      </c>
      <c r="P23" s="550">
        <v>416</v>
      </c>
      <c r="Q23" s="244">
        <v>149</v>
      </c>
      <c r="R23" s="238"/>
    </row>
    <row r="24" spans="1:18" ht="12" customHeight="1">
      <c r="A24" s="248"/>
      <c r="B24" s="247"/>
      <c r="C24" s="247"/>
      <c r="D24" s="252"/>
      <c r="E24" s="252" t="s">
        <v>300</v>
      </c>
      <c r="F24" s="247"/>
      <c r="G24" s="785" t="s">
        <v>315</v>
      </c>
      <c r="H24" s="785"/>
      <c r="I24" s="247"/>
      <c r="J24" s="246">
        <v>29</v>
      </c>
      <c r="K24" s="246">
        <v>144</v>
      </c>
      <c r="L24" s="245">
        <v>5</v>
      </c>
      <c r="M24" s="245">
        <v>28</v>
      </c>
      <c r="N24" s="245">
        <v>9</v>
      </c>
      <c r="O24" s="550">
        <v>20</v>
      </c>
      <c r="P24" s="550">
        <v>104</v>
      </c>
      <c r="Q24" s="244">
        <v>34</v>
      </c>
      <c r="R24" s="238"/>
    </row>
    <row r="25" spans="1:18" ht="12" customHeight="1">
      <c r="A25" s="248"/>
      <c r="B25" s="247"/>
      <c r="C25" s="247"/>
      <c r="D25" s="254" t="s">
        <v>314</v>
      </c>
      <c r="E25" s="252"/>
      <c r="F25" s="781" t="s">
        <v>313</v>
      </c>
      <c r="G25" s="781"/>
      <c r="H25" s="781"/>
      <c r="I25" s="247"/>
      <c r="J25" s="783">
        <v>42</v>
      </c>
      <c r="K25" s="783">
        <v>137</v>
      </c>
      <c r="L25" s="778">
        <v>1</v>
      </c>
      <c r="M25" s="778">
        <v>5</v>
      </c>
      <c r="N25" s="778">
        <v>1</v>
      </c>
      <c r="O25" s="778">
        <v>17</v>
      </c>
      <c r="P25" s="778">
        <v>61</v>
      </c>
      <c r="Q25" s="777">
        <v>23</v>
      </c>
      <c r="R25" s="238"/>
    </row>
    <row r="26" spans="1:18" ht="12" customHeight="1">
      <c r="A26" s="248"/>
      <c r="B26" s="247"/>
      <c r="C26" s="247"/>
      <c r="D26" s="254"/>
      <c r="E26" s="252"/>
      <c r="F26" s="782" t="s">
        <v>308</v>
      </c>
      <c r="G26" s="782"/>
      <c r="H26" s="782"/>
      <c r="I26" s="247"/>
      <c r="J26" s="784"/>
      <c r="K26" s="783"/>
      <c r="L26" s="778"/>
      <c r="M26" s="778"/>
      <c r="N26" s="778"/>
      <c r="O26" s="778"/>
      <c r="P26" s="778"/>
      <c r="Q26" s="777"/>
      <c r="R26" s="238"/>
    </row>
    <row r="27" spans="1:18" ht="12" customHeight="1">
      <c r="A27" s="248"/>
      <c r="B27" s="247"/>
      <c r="C27" s="247"/>
      <c r="D27" s="254" t="s">
        <v>312</v>
      </c>
      <c r="E27" s="252"/>
      <c r="F27" s="781" t="s">
        <v>311</v>
      </c>
      <c r="G27" s="781"/>
      <c r="H27" s="781"/>
      <c r="I27" s="247"/>
      <c r="J27" s="783">
        <v>154</v>
      </c>
      <c r="K27" s="783">
        <v>779</v>
      </c>
      <c r="L27" s="778">
        <v>53</v>
      </c>
      <c r="M27" s="778">
        <v>289</v>
      </c>
      <c r="N27" s="778">
        <v>70</v>
      </c>
      <c r="O27" s="778">
        <v>123</v>
      </c>
      <c r="P27" s="778">
        <v>639</v>
      </c>
      <c r="Q27" s="777">
        <v>212</v>
      </c>
      <c r="R27" s="238"/>
    </row>
    <row r="28" spans="1:18" ht="12" customHeight="1">
      <c r="A28" s="248"/>
      <c r="B28" s="247"/>
      <c r="C28" s="247"/>
      <c r="D28" s="254"/>
      <c r="E28" s="252"/>
      <c r="F28" s="782" t="s">
        <v>308</v>
      </c>
      <c r="G28" s="782"/>
      <c r="H28" s="782"/>
      <c r="I28" s="247"/>
      <c r="J28" s="784"/>
      <c r="K28" s="783"/>
      <c r="L28" s="778"/>
      <c r="M28" s="778"/>
      <c r="N28" s="778"/>
      <c r="O28" s="778"/>
      <c r="P28" s="778"/>
      <c r="Q28" s="777"/>
      <c r="R28" s="238"/>
    </row>
    <row r="29" spans="1:18" ht="12" customHeight="1">
      <c r="A29" s="248"/>
      <c r="B29" s="247"/>
      <c r="C29" s="247"/>
      <c r="D29" s="254" t="s">
        <v>310</v>
      </c>
      <c r="E29" s="252"/>
      <c r="F29" s="781" t="s">
        <v>309</v>
      </c>
      <c r="G29" s="781"/>
      <c r="H29" s="781"/>
      <c r="I29" s="247"/>
      <c r="J29" s="783">
        <v>19</v>
      </c>
      <c r="K29" s="783">
        <v>84</v>
      </c>
      <c r="L29" s="778">
        <v>2</v>
      </c>
      <c r="M29" s="778">
        <v>11</v>
      </c>
      <c r="N29" s="778">
        <v>2</v>
      </c>
      <c r="O29" s="778">
        <v>2</v>
      </c>
      <c r="P29" s="778">
        <v>11</v>
      </c>
      <c r="Q29" s="777">
        <v>2</v>
      </c>
      <c r="R29" s="238"/>
    </row>
    <row r="30" spans="1:18" ht="12" customHeight="1">
      <c r="A30" s="248"/>
      <c r="B30" s="247"/>
      <c r="C30" s="247"/>
      <c r="D30" s="254"/>
      <c r="E30" s="252"/>
      <c r="F30" s="782" t="s">
        <v>308</v>
      </c>
      <c r="G30" s="782"/>
      <c r="H30" s="782"/>
      <c r="I30" s="247" t="s">
        <v>303</v>
      </c>
      <c r="J30" s="784"/>
      <c r="K30" s="783"/>
      <c r="L30" s="778"/>
      <c r="M30" s="778"/>
      <c r="N30" s="778"/>
      <c r="O30" s="778"/>
      <c r="P30" s="778"/>
      <c r="Q30" s="777"/>
      <c r="R30" s="238"/>
    </row>
    <row r="31" spans="1:18" ht="12" customHeight="1">
      <c r="A31" s="248"/>
      <c r="B31" s="247"/>
      <c r="C31" s="247"/>
      <c r="D31" s="252"/>
      <c r="E31" s="252" t="s">
        <v>302</v>
      </c>
      <c r="F31" s="247"/>
      <c r="G31" s="785" t="s">
        <v>307</v>
      </c>
      <c r="H31" s="785"/>
      <c r="I31" s="247"/>
      <c r="J31" s="246">
        <v>15</v>
      </c>
      <c r="K31" s="246">
        <v>64</v>
      </c>
      <c r="L31" s="245">
        <v>1</v>
      </c>
      <c r="M31" s="245" t="s">
        <v>182</v>
      </c>
      <c r="N31" s="245" t="s">
        <v>182</v>
      </c>
      <c r="O31" s="550">
        <v>1</v>
      </c>
      <c r="P31" s="550">
        <v>4</v>
      </c>
      <c r="Q31" s="244">
        <v>1</v>
      </c>
      <c r="R31" s="238"/>
    </row>
    <row r="32" spans="1:18" ht="12" customHeight="1">
      <c r="A32" s="248"/>
      <c r="B32" s="247"/>
      <c r="C32" s="247"/>
      <c r="D32" s="252"/>
      <c r="E32" s="252" t="s">
        <v>300</v>
      </c>
      <c r="F32" s="247"/>
      <c r="G32" s="785" t="s">
        <v>306</v>
      </c>
      <c r="H32" s="785"/>
      <c r="I32" s="247"/>
      <c r="J32" s="246">
        <v>3</v>
      </c>
      <c r="K32" s="246">
        <v>13</v>
      </c>
      <c r="L32" s="245" t="s">
        <v>182</v>
      </c>
      <c r="M32" s="245" t="s">
        <v>182</v>
      </c>
      <c r="N32" s="245" t="s">
        <v>182</v>
      </c>
      <c r="O32" s="550" t="s">
        <v>182</v>
      </c>
      <c r="P32" s="550" t="s">
        <v>182</v>
      </c>
      <c r="Q32" s="244" t="s">
        <v>182</v>
      </c>
      <c r="R32" s="238"/>
    </row>
    <row r="33" spans="1:18" ht="12" customHeight="1">
      <c r="A33" s="248"/>
      <c r="B33" s="247"/>
      <c r="C33" s="247"/>
      <c r="D33" s="251" t="s">
        <v>305</v>
      </c>
      <c r="E33" s="252"/>
      <c r="F33" s="781" t="s">
        <v>304</v>
      </c>
      <c r="G33" s="781"/>
      <c r="H33" s="781"/>
      <c r="I33" s="247" t="s">
        <v>303</v>
      </c>
      <c r="J33" s="246">
        <f t="shared" ref="J33:Q33" si="4">J34+J35</f>
        <v>52</v>
      </c>
      <c r="K33" s="324">
        <f t="shared" si="4"/>
        <v>348</v>
      </c>
      <c r="L33" s="324">
        <f t="shared" si="4"/>
        <v>27</v>
      </c>
      <c r="M33" s="324">
        <f t="shared" si="4"/>
        <v>183</v>
      </c>
      <c r="N33" s="324">
        <f t="shared" si="4"/>
        <v>34</v>
      </c>
      <c r="O33" s="549">
        <f t="shared" si="4"/>
        <v>43</v>
      </c>
      <c r="P33" s="549">
        <f t="shared" si="4"/>
        <v>292</v>
      </c>
      <c r="Q33" s="553">
        <f t="shared" si="4"/>
        <v>73</v>
      </c>
      <c r="R33" s="238"/>
    </row>
    <row r="34" spans="1:18" ht="12" customHeight="1">
      <c r="A34" s="248"/>
      <c r="B34" s="247"/>
      <c r="C34" s="247"/>
      <c r="D34" s="252"/>
      <c r="E34" s="253" t="s">
        <v>302</v>
      </c>
      <c r="F34" s="247"/>
      <c r="G34" s="781" t="s">
        <v>301</v>
      </c>
      <c r="H34" s="781"/>
      <c r="I34" s="247"/>
      <c r="J34" s="246">
        <v>46</v>
      </c>
      <c r="K34" s="246">
        <v>306</v>
      </c>
      <c r="L34" s="245">
        <v>22</v>
      </c>
      <c r="M34" s="245">
        <v>148</v>
      </c>
      <c r="N34" s="245">
        <v>26</v>
      </c>
      <c r="O34" s="550">
        <v>37</v>
      </c>
      <c r="P34" s="550">
        <v>250</v>
      </c>
      <c r="Q34" s="244">
        <v>60</v>
      </c>
    </row>
    <row r="35" spans="1:18" ht="12" customHeight="1">
      <c r="A35" s="248"/>
      <c r="B35" s="247"/>
      <c r="C35" s="247"/>
      <c r="D35" s="252"/>
      <c r="E35" s="252" t="s">
        <v>300</v>
      </c>
      <c r="F35" s="247"/>
      <c r="G35" s="781" t="s">
        <v>299</v>
      </c>
      <c r="H35" s="781"/>
      <c r="I35" s="247"/>
      <c r="J35" s="246">
        <v>6</v>
      </c>
      <c r="K35" s="246">
        <v>42</v>
      </c>
      <c r="L35" s="245">
        <v>5</v>
      </c>
      <c r="M35" s="245">
        <v>35</v>
      </c>
      <c r="N35" s="245">
        <v>8</v>
      </c>
      <c r="O35" s="550">
        <v>6</v>
      </c>
      <c r="P35" s="550">
        <v>42</v>
      </c>
      <c r="Q35" s="244">
        <v>13</v>
      </c>
    </row>
    <row r="36" spans="1:18" ht="12" customHeight="1">
      <c r="A36" s="248"/>
      <c r="B36" s="247"/>
      <c r="C36" s="247"/>
      <c r="D36" s="251" t="s">
        <v>298</v>
      </c>
      <c r="E36" s="247"/>
      <c r="F36" s="785" t="s">
        <v>297</v>
      </c>
      <c r="G36" s="785"/>
      <c r="H36" s="785"/>
      <c r="I36" s="247"/>
      <c r="J36" s="246">
        <v>119</v>
      </c>
      <c r="K36" s="246">
        <v>266</v>
      </c>
      <c r="L36" s="245" t="s">
        <v>182</v>
      </c>
      <c r="M36" s="245" t="s">
        <v>182</v>
      </c>
      <c r="N36" s="245" t="s">
        <v>182</v>
      </c>
      <c r="O36" s="550">
        <v>5</v>
      </c>
      <c r="P36" s="550">
        <v>11</v>
      </c>
      <c r="Q36" s="244">
        <v>7</v>
      </c>
    </row>
    <row r="37" spans="1:18" ht="12" customHeight="1">
      <c r="A37" s="248"/>
      <c r="B37" s="247"/>
      <c r="C37" s="247"/>
      <c r="D37" s="251" t="s">
        <v>296</v>
      </c>
      <c r="E37" s="247"/>
      <c r="F37" s="785" t="s">
        <v>295</v>
      </c>
      <c r="G37" s="785"/>
      <c r="H37" s="785"/>
      <c r="I37" s="247"/>
      <c r="J37" s="246">
        <v>175</v>
      </c>
      <c r="K37" s="246">
        <v>642</v>
      </c>
      <c r="L37" s="245">
        <v>26</v>
      </c>
      <c r="M37" s="245">
        <v>112</v>
      </c>
      <c r="N37" s="245">
        <v>34</v>
      </c>
      <c r="O37" s="550">
        <v>89</v>
      </c>
      <c r="P37" s="550">
        <v>372</v>
      </c>
      <c r="Q37" s="244">
        <v>142</v>
      </c>
    </row>
    <row r="38" spans="1:18" ht="12" customHeight="1">
      <c r="A38" s="248"/>
      <c r="B38" s="247" t="s">
        <v>294</v>
      </c>
      <c r="C38" s="247"/>
      <c r="D38" s="785" t="s">
        <v>293</v>
      </c>
      <c r="E38" s="785"/>
      <c r="F38" s="785"/>
      <c r="G38" s="785"/>
      <c r="H38" s="785"/>
      <c r="I38" s="247"/>
      <c r="J38" s="246">
        <v>149</v>
      </c>
      <c r="K38" s="246">
        <v>376</v>
      </c>
      <c r="L38" s="245">
        <v>4</v>
      </c>
      <c r="M38" s="245">
        <v>21</v>
      </c>
      <c r="N38" s="245">
        <v>6</v>
      </c>
      <c r="O38" s="550">
        <v>20</v>
      </c>
      <c r="P38" s="550">
        <v>92</v>
      </c>
      <c r="Q38" s="244">
        <v>36</v>
      </c>
    </row>
    <row r="39" spans="1:18" ht="12" customHeight="1">
      <c r="A39" s="248"/>
      <c r="B39" s="247" t="s">
        <v>292</v>
      </c>
      <c r="C39" s="247"/>
      <c r="D39" s="785" t="s">
        <v>291</v>
      </c>
      <c r="E39" s="785"/>
      <c r="F39" s="785"/>
      <c r="G39" s="785"/>
      <c r="H39" s="785"/>
      <c r="I39" s="247"/>
      <c r="J39" s="246">
        <v>2851</v>
      </c>
      <c r="K39" s="246">
        <v>2851</v>
      </c>
      <c r="L39" s="245" t="s">
        <v>182</v>
      </c>
      <c r="M39" s="245" t="s">
        <v>182</v>
      </c>
      <c r="N39" s="245" t="s">
        <v>182</v>
      </c>
      <c r="O39" s="550">
        <v>10</v>
      </c>
      <c r="P39" s="550">
        <v>10</v>
      </c>
      <c r="Q39" s="244">
        <v>10</v>
      </c>
    </row>
    <row r="40" spans="1:18" ht="12" customHeight="1">
      <c r="A40" s="248" t="s">
        <v>290</v>
      </c>
      <c r="B40" s="247"/>
      <c r="C40" s="247"/>
      <c r="D40" s="247"/>
      <c r="E40" s="247"/>
      <c r="F40" s="247"/>
      <c r="G40" s="247"/>
      <c r="H40" s="247"/>
      <c r="I40" s="247"/>
      <c r="J40" s="250"/>
      <c r="K40" s="249"/>
      <c r="L40" s="245"/>
      <c r="M40" s="245"/>
      <c r="N40" s="245"/>
      <c r="O40" s="550"/>
      <c r="P40" s="550"/>
      <c r="Q40" s="244"/>
    </row>
    <row r="41" spans="1:18" ht="12" customHeight="1">
      <c r="A41" s="248"/>
      <c r="B41" s="785" t="s">
        <v>289</v>
      </c>
      <c r="C41" s="785"/>
      <c r="D41" s="785"/>
      <c r="E41" s="785"/>
      <c r="F41" s="785"/>
      <c r="G41" s="785"/>
      <c r="H41" s="785"/>
      <c r="I41" s="247"/>
      <c r="J41" s="246">
        <v>333</v>
      </c>
      <c r="K41" s="246">
        <v>919</v>
      </c>
      <c r="L41" s="245">
        <v>78</v>
      </c>
      <c r="M41" s="245">
        <v>236</v>
      </c>
      <c r="N41" s="245">
        <v>96</v>
      </c>
      <c r="O41" s="550">
        <v>306</v>
      </c>
      <c r="P41" s="550">
        <v>865</v>
      </c>
      <c r="Q41" s="244">
        <v>533</v>
      </c>
    </row>
    <row r="42" spans="1:18" ht="12" customHeight="1">
      <c r="A42" s="243"/>
      <c r="B42" s="791" t="s">
        <v>288</v>
      </c>
      <c r="C42" s="791"/>
      <c r="D42" s="791"/>
      <c r="E42" s="791"/>
      <c r="F42" s="791"/>
      <c r="G42" s="791"/>
      <c r="H42" s="791"/>
      <c r="I42" s="242"/>
      <c r="J42" s="241">
        <v>37</v>
      </c>
      <c r="K42" s="241">
        <v>100</v>
      </c>
      <c r="L42" s="240">
        <v>1</v>
      </c>
      <c r="M42" s="240">
        <v>3</v>
      </c>
      <c r="N42" s="240">
        <v>1</v>
      </c>
      <c r="O42" s="240">
        <v>33</v>
      </c>
      <c r="P42" s="240">
        <v>92</v>
      </c>
      <c r="Q42" s="239">
        <v>54</v>
      </c>
      <c r="R42" s="238"/>
    </row>
    <row r="43" spans="1:18">
      <c r="B43" s="206" t="s">
        <v>287</v>
      </c>
      <c r="J43" s="206"/>
      <c r="Q43" s="237" t="s">
        <v>528</v>
      </c>
    </row>
    <row r="44" spans="1:18">
      <c r="B44" s="206" t="s">
        <v>286</v>
      </c>
    </row>
  </sheetData>
  <mergeCells count="64">
    <mergeCell ref="G21:H21"/>
    <mergeCell ref="D39:H39"/>
    <mergeCell ref="G32:H32"/>
    <mergeCell ref="G34:H34"/>
    <mergeCell ref="G35:H35"/>
    <mergeCell ref="G23:H23"/>
    <mergeCell ref="G31:H31"/>
    <mergeCell ref="C5:H5"/>
    <mergeCell ref="B42:H42"/>
    <mergeCell ref="F10:H10"/>
    <mergeCell ref="F11:H11"/>
    <mergeCell ref="E12:H12"/>
    <mergeCell ref="F16:H16"/>
    <mergeCell ref="G17:H17"/>
    <mergeCell ref="G18:H18"/>
    <mergeCell ref="D6:H6"/>
    <mergeCell ref="E7:H7"/>
    <mergeCell ref="F8:H8"/>
    <mergeCell ref="G24:H24"/>
    <mergeCell ref="D38:H38"/>
    <mergeCell ref="F22:H22"/>
    <mergeCell ref="F19:H19"/>
    <mergeCell ref="G20:H20"/>
    <mergeCell ref="J25:J26"/>
    <mergeCell ref="J27:J28"/>
    <mergeCell ref="J29:J30"/>
    <mergeCell ref="B41:H41"/>
    <mergeCell ref="L3:N3"/>
    <mergeCell ref="F36:H36"/>
    <mergeCell ref="F37:H37"/>
    <mergeCell ref="N27:N28"/>
    <mergeCell ref="N29:N30"/>
    <mergeCell ref="F9:H9"/>
    <mergeCell ref="F13:H13"/>
    <mergeCell ref="G14:H14"/>
    <mergeCell ref="F27:H27"/>
    <mergeCell ref="F29:H29"/>
    <mergeCell ref="G15:H15"/>
    <mergeCell ref="A4:H4"/>
    <mergeCell ref="O3:Q3"/>
    <mergeCell ref="F33:H33"/>
    <mergeCell ref="F26:H26"/>
    <mergeCell ref="F28:H28"/>
    <mergeCell ref="F30:H30"/>
    <mergeCell ref="F25:H25"/>
    <mergeCell ref="K25:K26"/>
    <mergeCell ref="K27:K28"/>
    <mergeCell ref="K29:K30"/>
    <mergeCell ref="L25:L26"/>
    <mergeCell ref="L27:L28"/>
    <mergeCell ref="L29:L30"/>
    <mergeCell ref="M25:M26"/>
    <mergeCell ref="M27:M28"/>
    <mergeCell ref="M29:M30"/>
    <mergeCell ref="N25:N26"/>
    <mergeCell ref="Q25:Q26"/>
    <mergeCell ref="Q27:Q28"/>
    <mergeCell ref="Q29:Q30"/>
    <mergeCell ref="O25:O26"/>
    <mergeCell ref="O27:O28"/>
    <mergeCell ref="O29:O30"/>
    <mergeCell ref="P25:P26"/>
    <mergeCell ref="P27:P28"/>
    <mergeCell ref="P29:P30"/>
  </mergeCells>
  <phoneticPr fontId="3"/>
  <pageMargins left="0.98425196850393704" right="0.39370078740157483" top="0.59055118110236227" bottom="0.59055118110236227" header="0.31496062992125984" footer="0.31496062992125984"/>
  <pageSetup paperSize="9" firstPageNumber="25" orientation="landscape" useFirstPageNumber="1" r:id="rId1"/>
  <headerFooter alignWithMargins="0">
    <oddHeader>&amp;R&amp;10人　　口</oddHeader>
    <oddFooter>&amp;C－&amp;P－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opLeftCell="A13" workbookViewId="0">
      <selection activeCell="O54" sqref="O54"/>
    </sheetView>
  </sheetViews>
  <sheetFormatPr defaultRowHeight="13.5"/>
  <cols>
    <col min="1" max="1" width="1.125" style="461" customWidth="1"/>
    <col min="2" max="2" width="10.625" style="461" customWidth="1"/>
    <col min="3" max="3" width="1.125" style="461" customWidth="1"/>
    <col min="4" max="4" width="8.625" style="461" customWidth="1"/>
    <col min="5" max="5" width="3.625" style="461" customWidth="1"/>
    <col min="6" max="7" width="5.625" style="461" customWidth="1"/>
    <col min="8" max="8" width="3.625" style="461" customWidth="1"/>
    <col min="9" max="10" width="8.625" style="461" customWidth="1"/>
    <col min="11" max="11" width="2.625" style="461" customWidth="1"/>
    <col min="12" max="13" width="6.625" style="461" customWidth="1"/>
    <col min="14" max="14" width="2.625" style="461" customWidth="1"/>
    <col min="15" max="15" width="8.625" style="461" customWidth="1"/>
    <col min="16" max="16384" width="9" style="461"/>
  </cols>
  <sheetData>
    <row r="1" spans="1:15" s="460" customFormat="1" ht="21" customHeight="1">
      <c r="A1" s="460" t="s">
        <v>385</v>
      </c>
    </row>
    <row r="2" spans="1:15" ht="21" customHeight="1">
      <c r="L2" s="811" t="s">
        <v>586</v>
      </c>
      <c r="M2" s="811"/>
      <c r="N2" s="811"/>
      <c r="O2" s="811"/>
    </row>
    <row r="3" spans="1:15" ht="30" customHeight="1">
      <c r="A3" s="462"/>
      <c r="B3" s="463" t="s">
        <v>384</v>
      </c>
      <c r="C3" s="464"/>
      <c r="D3" s="567" t="s">
        <v>36</v>
      </c>
      <c r="E3" s="567"/>
      <c r="F3" s="567" t="s">
        <v>35</v>
      </c>
      <c r="G3" s="567"/>
      <c r="H3" s="567" t="s">
        <v>363</v>
      </c>
      <c r="I3" s="567"/>
      <c r="J3" s="567" t="s">
        <v>43</v>
      </c>
      <c r="K3" s="567"/>
      <c r="L3" s="812" t="s">
        <v>383</v>
      </c>
      <c r="M3" s="812"/>
      <c r="N3" s="812" t="s">
        <v>382</v>
      </c>
      <c r="O3" s="564"/>
    </row>
    <row r="4" spans="1:15" ht="22.5" customHeight="1">
      <c r="A4" s="365"/>
      <c r="B4" s="465" t="s">
        <v>381</v>
      </c>
      <c r="C4" s="466"/>
      <c r="D4" s="810">
        <v>1219</v>
      </c>
      <c r="E4" s="810"/>
      <c r="F4" s="810">
        <v>1267</v>
      </c>
      <c r="G4" s="810"/>
      <c r="H4" s="810">
        <f t="shared" ref="H4:H21" si="0">SUM(D4:G4)</f>
        <v>2486</v>
      </c>
      <c r="I4" s="810"/>
      <c r="J4" s="810">
        <v>953</v>
      </c>
      <c r="K4" s="810"/>
      <c r="L4" s="807">
        <f t="shared" ref="L4:L21" si="1">+H4/J4</f>
        <v>2.608604407135362</v>
      </c>
      <c r="M4" s="807"/>
      <c r="N4" s="808">
        <f>+H4/H22</f>
        <v>6.3228038048730867E-2</v>
      </c>
      <c r="O4" s="809"/>
    </row>
    <row r="5" spans="1:15" ht="22.5" customHeight="1">
      <c r="A5" s="365"/>
      <c r="B5" s="465" t="s">
        <v>380</v>
      </c>
      <c r="C5" s="466"/>
      <c r="D5" s="810">
        <v>516</v>
      </c>
      <c r="E5" s="810"/>
      <c r="F5" s="810">
        <v>502</v>
      </c>
      <c r="G5" s="810"/>
      <c r="H5" s="810">
        <f t="shared" si="0"/>
        <v>1018</v>
      </c>
      <c r="I5" s="810"/>
      <c r="J5" s="810">
        <v>384</v>
      </c>
      <c r="K5" s="810"/>
      <c r="L5" s="807">
        <f t="shared" si="1"/>
        <v>2.6510416666666665</v>
      </c>
      <c r="M5" s="807"/>
      <c r="N5" s="808">
        <f>+H5/H22</f>
        <v>2.5891449209013682E-2</v>
      </c>
      <c r="O5" s="809"/>
    </row>
    <row r="6" spans="1:15" ht="22.5" customHeight="1">
      <c r="A6" s="365"/>
      <c r="B6" s="465" t="s">
        <v>379</v>
      </c>
      <c r="C6" s="466"/>
      <c r="D6" s="810">
        <v>530</v>
      </c>
      <c r="E6" s="810"/>
      <c r="F6" s="810">
        <v>480</v>
      </c>
      <c r="G6" s="810"/>
      <c r="H6" s="810">
        <f t="shared" si="0"/>
        <v>1010</v>
      </c>
      <c r="I6" s="810"/>
      <c r="J6" s="810">
        <v>412</v>
      </c>
      <c r="K6" s="810"/>
      <c r="L6" s="807">
        <f t="shared" si="1"/>
        <v>2.4514563106796117</v>
      </c>
      <c r="M6" s="807"/>
      <c r="N6" s="808">
        <f>+H6/H22</f>
        <v>2.5687980060023399E-2</v>
      </c>
      <c r="O6" s="809"/>
    </row>
    <row r="7" spans="1:15" ht="22.5" customHeight="1">
      <c r="A7" s="365"/>
      <c r="B7" s="465" t="s">
        <v>378</v>
      </c>
      <c r="C7" s="466"/>
      <c r="D7" s="810">
        <v>1243</v>
      </c>
      <c r="E7" s="810"/>
      <c r="F7" s="810">
        <v>1292</v>
      </c>
      <c r="G7" s="810"/>
      <c r="H7" s="810">
        <f t="shared" si="0"/>
        <v>2535</v>
      </c>
      <c r="I7" s="810"/>
      <c r="J7" s="810">
        <v>1089</v>
      </c>
      <c r="K7" s="810"/>
      <c r="L7" s="807">
        <f t="shared" si="1"/>
        <v>2.327823691460055</v>
      </c>
      <c r="M7" s="807"/>
      <c r="N7" s="808">
        <f>+H7/H22</f>
        <v>6.447428658629635E-2</v>
      </c>
      <c r="O7" s="809"/>
    </row>
    <row r="8" spans="1:15" ht="22.5" customHeight="1">
      <c r="A8" s="365"/>
      <c r="B8" s="465" t="s">
        <v>377</v>
      </c>
      <c r="C8" s="466"/>
      <c r="D8" s="810">
        <v>3723</v>
      </c>
      <c r="E8" s="810"/>
      <c r="F8" s="810">
        <v>3814</v>
      </c>
      <c r="G8" s="810"/>
      <c r="H8" s="810">
        <f t="shared" si="0"/>
        <v>7537</v>
      </c>
      <c r="I8" s="810"/>
      <c r="J8" s="810">
        <v>2749</v>
      </c>
      <c r="K8" s="810"/>
      <c r="L8" s="807">
        <f t="shared" si="1"/>
        <v>2.7417242633684977</v>
      </c>
      <c r="M8" s="807"/>
      <c r="N8" s="808">
        <f>+H8/H22</f>
        <v>0.19169337199247163</v>
      </c>
      <c r="O8" s="809"/>
    </row>
    <row r="9" spans="1:15" ht="22.5" customHeight="1">
      <c r="A9" s="365"/>
      <c r="B9" s="465" t="s">
        <v>376</v>
      </c>
      <c r="C9" s="466"/>
      <c r="D9" s="810">
        <v>2891</v>
      </c>
      <c r="E9" s="810"/>
      <c r="F9" s="810">
        <v>2992</v>
      </c>
      <c r="G9" s="810"/>
      <c r="H9" s="810">
        <f t="shared" si="0"/>
        <v>5883</v>
      </c>
      <c r="I9" s="810"/>
      <c r="J9" s="810">
        <v>2243</v>
      </c>
      <c r="K9" s="810"/>
      <c r="L9" s="807">
        <f t="shared" si="1"/>
        <v>2.6228265715559518</v>
      </c>
      <c r="M9" s="807"/>
      <c r="N9" s="808">
        <f>+H9/H22</f>
        <v>0.14962612543873036</v>
      </c>
      <c r="O9" s="809"/>
    </row>
    <row r="10" spans="1:15" ht="22.5" customHeight="1">
      <c r="A10" s="365"/>
      <c r="B10" s="465" t="s">
        <v>375</v>
      </c>
      <c r="C10" s="466"/>
      <c r="D10" s="794">
        <v>868</v>
      </c>
      <c r="E10" s="795"/>
      <c r="F10" s="810">
        <v>825</v>
      </c>
      <c r="G10" s="810"/>
      <c r="H10" s="810">
        <f t="shared" si="0"/>
        <v>1693</v>
      </c>
      <c r="I10" s="810"/>
      <c r="J10" s="810">
        <v>647</v>
      </c>
      <c r="K10" s="810"/>
      <c r="L10" s="807">
        <f t="shared" si="1"/>
        <v>2.6166924265842351</v>
      </c>
      <c r="M10" s="807"/>
      <c r="N10" s="808">
        <f>+H10/H22</f>
        <v>4.3059158655068923E-2</v>
      </c>
      <c r="O10" s="809"/>
    </row>
    <row r="11" spans="1:15" ht="22.5" customHeight="1">
      <c r="A11" s="365"/>
      <c r="B11" s="465" t="s">
        <v>374</v>
      </c>
      <c r="C11" s="466"/>
      <c r="D11" s="794">
        <v>641</v>
      </c>
      <c r="E11" s="795"/>
      <c r="F11" s="810">
        <v>623</v>
      </c>
      <c r="G11" s="810"/>
      <c r="H11" s="810">
        <f t="shared" si="0"/>
        <v>1264</v>
      </c>
      <c r="I11" s="810"/>
      <c r="J11" s="810">
        <v>481</v>
      </c>
      <c r="K11" s="810"/>
      <c r="L11" s="807">
        <f t="shared" si="1"/>
        <v>2.627858627858628</v>
      </c>
      <c r="M11" s="807"/>
      <c r="N11" s="808">
        <f>+H11/H22</f>
        <v>3.2148125540464929E-2</v>
      </c>
      <c r="O11" s="809"/>
    </row>
    <row r="12" spans="1:15" ht="22.5" customHeight="1">
      <c r="A12" s="365"/>
      <c r="B12" s="465" t="s">
        <v>373</v>
      </c>
      <c r="C12" s="466"/>
      <c r="D12" s="794">
        <v>737</v>
      </c>
      <c r="E12" s="795"/>
      <c r="F12" s="810">
        <v>769</v>
      </c>
      <c r="G12" s="810"/>
      <c r="H12" s="810">
        <f t="shared" si="0"/>
        <v>1506</v>
      </c>
      <c r="I12" s="810"/>
      <c r="J12" s="810">
        <v>557</v>
      </c>
      <c r="K12" s="810"/>
      <c r="L12" s="807">
        <f t="shared" si="1"/>
        <v>2.7037701974865351</v>
      </c>
      <c r="M12" s="807"/>
      <c r="N12" s="808">
        <f>+H12/H22</f>
        <v>3.8303067297421028E-2</v>
      </c>
      <c r="O12" s="809"/>
    </row>
    <row r="13" spans="1:15" ht="22.5" customHeight="1">
      <c r="A13" s="365"/>
      <c r="B13" s="465" t="s">
        <v>372</v>
      </c>
      <c r="C13" s="466"/>
      <c r="D13" s="794">
        <v>4892</v>
      </c>
      <c r="E13" s="795"/>
      <c r="F13" s="810">
        <v>5195</v>
      </c>
      <c r="G13" s="810"/>
      <c r="H13" s="810">
        <f t="shared" si="0"/>
        <v>10087</v>
      </c>
      <c r="I13" s="810"/>
      <c r="J13" s="810">
        <v>3912</v>
      </c>
      <c r="K13" s="810"/>
      <c r="L13" s="807">
        <f t="shared" si="1"/>
        <v>2.578476482617587</v>
      </c>
      <c r="M13" s="807"/>
      <c r="N13" s="808">
        <f>+H13/H22</f>
        <v>0.25654916323312477</v>
      </c>
      <c r="O13" s="809"/>
    </row>
    <row r="14" spans="1:15" ht="22.5" customHeight="1">
      <c r="A14" s="365"/>
      <c r="B14" s="465" t="s">
        <v>371</v>
      </c>
      <c r="C14" s="466"/>
      <c r="D14" s="794">
        <v>524</v>
      </c>
      <c r="E14" s="795"/>
      <c r="F14" s="810">
        <v>537</v>
      </c>
      <c r="G14" s="810"/>
      <c r="H14" s="810">
        <f t="shared" si="0"/>
        <v>1061</v>
      </c>
      <c r="I14" s="810"/>
      <c r="J14" s="810">
        <v>395</v>
      </c>
      <c r="K14" s="810"/>
      <c r="L14" s="807">
        <f t="shared" si="1"/>
        <v>2.6860759493670887</v>
      </c>
      <c r="M14" s="807"/>
      <c r="N14" s="808">
        <f>+H14/H22</f>
        <v>2.6985095884836462E-2</v>
      </c>
      <c r="O14" s="809"/>
    </row>
    <row r="15" spans="1:15" ht="22.5" customHeight="1">
      <c r="A15" s="365"/>
      <c r="B15" s="465" t="s">
        <v>370</v>
      </c>
      <c r="C15" s="466"/>
      <c r="D15" s="794">
        <v>429</v>
      </c>
      <c r="E15" s="795"/>
      <c r="F15" s="810">
        <v>406</v>
      </c>
      <c r="G15" s="810"/>
      <c r="H15" s="810">
        <f t="shared" si="0"/>
        <v>835</v>
      </c>
      <c r="I15" s="810"/>
      <c r="J15" s="810">
        <v>332</v>
      </c>
      <c r="K15" s="810"/>
      <c r="L15" s="807">
        <f t="shared" si="1"/>
        <v>2.5150602409638556</v>
      </c>
      <c r="M15" s="807"/>
      <c r="N15" s="808">
        <f>+H15/H22</f>
        <v>2.1237092425860929E-2</v>
      </c>
      <c r="O15" s="809"/>
    </row>
    <row r="16" spans="1:15" ht="22.5" customHeight="1">
      <c r="A16" s="365"/>
      <c r="B16" s="465" t="s">
        <v>369</v>
      </c>
      <c r="C16" s="466"/>
      <c r="D16" s="794">
        <v>315</v>
      </c>
      <c r="E16" s="795"/>
      <c r="F16" s="810">
        <v>314</v>
      </c>
      <c r="G16" s="810"/>
      <c r="H16" s="810">
        <f t="shared" si="0"/>
        <v>629</v>
      </c>
      <c r="I16" s="810"/>
      <c r="J16" s="810">
        <v>269</v>
      </c>
      <c r="K16" s="810"/>
      <c r="L16" s="807">
        <f t="shared" si="1"/>
        <v>2.3382899628252787</v>
      </c>
      <c r="M16" s="807"/>
      <c r="N16" s="808">
        <f>+H16/H22</f>
        <v>1.5997761839361108E-2</v>
      </c>
      <c r="O16" s="809"/>
    </row>
    <row r="17" spans="1:15" ht="22.5" customHeight="1">
      <c r="A17" s="365"/>
      <c r="B17" s="465" t="s">
        <v>368</v>
      </c>
      <c r="C17" s="466"/>
      <c r="D17" s="794">
        <v>130</v>
      </c>
      <c r="E17" s="795"/>
      <c r="F17" s="810">
        <v>166</v>
      </c>
      <c r="G17" s="810"/>
      <c r="H17" s="810">
        <f t="shared" si="0"/>
        <v>296</v>
      </c>
      <c r="I17" s="810"/>
      <c r="J17" s="810">
        <v>117</v>
      </c>
      <c r="K17" s="810"/>
      <c r="L17" s="807">
        <f t="shared" si="1"/>
        <v>2.5299145299145298</v>
      </c>
      <c r="M17" s="807"/>
      <c r="N17" s="808">
        <f>+H17/H22</f>
        <v>7.5283585126405209E-3</v>
      </c>
      <c r="O17" s="809"/>
    </row>
    <row r="18" spans="1:15" ht="22.5" customHeight="1">
      <c r="A18" s="365"/>
      <c r="B18" s="465" t="s">
        <v>367</v>
      </c>
      <c r="C18" s="466"/>
      <c r="D18" s="794">
        <v>237</v>
      </c>
      <c r="E18" s="795"/>
      <c r="F18" s="810">
        <v>291</v>
      </c>
      <c r="G18" s="810"/>
      <c r="H18" s="810">
        <f t="shared" si="0"/>
        <v>528</v>
      </c>
      <c r="I18" s="810"/>
      <c r="J18" s="810">
        <v>214</v>
      </c>
      <c r="K18" s="810"/>
      <c r="L18" s="807">
        <f t="shared" si="1"/>
        <v>2.4672897196261681</v>
      </c>
      <c r="M18" s="807"/>
      <c r="N18" s="808">
        <f>+H18/H22</f>
        <v>1.3428963833358768E-2</v>
      </c>
      <c r="O18" s="809"/>
    </row>
    <row r="19" spans="1:15" ht="22.5" customHeight="1">
      <c r="A19" s="365"/>
      <c r="B19" s="465" t="s">
        <v>366</v>
      </c>
      <c r="C19" s="466"/>
      <c r="D19" s="794">
        <v>110</v>
      </c>
      <c r="E19" s="795"/>
      <c r="F19" s="810">
        <v>153</v>
      </c>
      <c r="G19" s="810"/>
      <c r="H19" s="810">
        <f t="shared" si="0"/>
        <v>263</v>
      </c>
      <c r="I19" s="810"/>
      <c r="J19" s="810">
        <v>181</v>
      </c>
      <c r="K19" s="810"/>
      <c r="L19" s="807">
        <f t="shared" si="1"/>
        <v>1.4530386740331491</v>
      </c>
      <c r="M19" s="807"/>
      <c r="N19" s="808">
        <f>+H19/H22</f>
        <v>6.6890482730555976E-3</v>
      </c>
      <c r="O19" s="809"/>
    </row>
    <row r="20" spans="1:15" ht="22.5" customHeight="1">
      <c r="A20" s="365"/>
      <c r="B20" s="465" t="s">
        <v>365</v>
      </c>
      <c r="C20" s="466"/>
      <c r="D20" s="794">
        <v>163</v>
      </c>
      <c r="E20" s="795"/>
      <c r="F20" s="810">
        <v>162</v>
      </c>
      <c r="G20" s="810"/>
      <c r="H20" s="810">
        <f t="shared" si="0"/>
        <v>325</v>
      </c>
      <c r="I20" s="810"/>
      <c r="J20" s="810">
        <v>138</v>
      </c>
      <c r="K20" s="810"/>
      <c r="L20" s="807">
        <f t="shared" si="1"/>
        <v>2.3550724637681157</v>
      </c>
      <c r="M20" s="807"/>
      <c r="N20" s="808">
        <f>+H20/H22</f>
        <v>8.2659341777303018E-3</v>
      </c>
      <c r="O20" s="809"/>
    </row>
    <row r="21" spans="1:15" ht="22.5" customHeight="1">
      <c r="A21" s="467"/>
      <c r="B21" s="468" t="s">
        <v>364</v>
      </c>
      <c r="C21" s="469"/>
      <c r="D21" s="794">
        <v>178</v>
      </c>
      <c r="E21" s="795"/>
      <c r="F21" s="794">
        <v>184</v>
      </c>
      <c r="G21" s="795"/>
      <c r="H21" s="810">
        <f t="shared" si="0"/>
        <v>362</v>
      </c>
      <c r="I21" s="810"/>
      <c r="J21" s="794">
        <v>111</v>
      </c>
      <c r="K21" s="795"/>
      <c r="L21" s="807">
        <f t="shared" si="1"/>
        <v>3.2612612612612613</v>
      </c>
      <c r="M21" s="807"/>
      <c r="N21" s="808">
        <f>+H21/H22</f>
        <v>9.2069789918103676E-3</v>
      </c>
      <c r="O21" s="809"/>
    </row>
    <row r="22" spans="1:15" ht="22.5" customHeight="1">
      <c r="A22" s="470"/>
      <c r="B22" s="471" t="s">
        <v>363</v>
      </c>
      <c r="C22" s="472"/>
      <c r="D22" s="802">
        <f>SUM(D4:E21)</f>
        <v>19346</v>
      </c>
      <c r="E22" s="802"/>
      <c r="F22" s="802">
        <f>SUM(F4:G21)</f>
        <v>19972</v>
      </c>
      <c r="G22" s="802"/>
      <c r="H22" s="802">
        <f t="shared" ref="H22" si="2">SUM(D22:G22)</f>
        <v>39318</v>
      </c>
      <c r="I22" s="802"/>
      <c r="J22" s="802">
        <f>SUM(J4:K21)</f>
        <v>15184</v>
      </c>
      <c r="K22" s="802"/>
      <c r="L22" s="803">
        <f t="shared" ref="L22" si="3">+H22/J22</f>
        <v>2.5894362486828242</v>
      </c>
      <c r="M22" s="803"/>
      <c r="N22" s="804">
        <f>+H22/H22</f>
        <v>1</v>
      </c>
      <c r="O22" s="805"/>
    </row>
    <row r="23" spans="1:15" ht="24.75" customHeight="1">
      <c r="O23" s="350" t="s">
        <v>135</v>
      </c>
    </row>
    <row r="24" spans="1:15" ht="21.75" customHeight="1">
      <c r="A24" s="460" t="s">
        <v>362</v>
      </c>
      <c r="J24" s="473"/>
    </row>
    <row r="25" spans="1:15" ht="14.25" customHeight="1"/>
    <row r="26" spans="1:15" ht="15" customHeight="1">
      <c r="A26" s="474"/>
      <c r="B26" s="557" t="s">
        <v>38</v>
      </c>
      <c r="C26" s="475"/>
      <c r="D26" s="567" t="s">
        <v>360</v>
      </c>
      <c r="E26" s="567"/>
      <c r="F26" s="567"/>
      <c r="G26" s="567" t="s">
        <v>361</v>
      </c>
      <c r="H26" s="567"/>
      <c r="I26" s="567"/>
      <c r="J26" s="567"/>
      <c r="K26" s="567"/>
      <c r="L26" s="567"/>
      <c r="M26" s="567"/>
      <c r="N26" s="567"/>
      <c r="O26" s="567"/>
    </row>
    <row r="27" spans="1:15" ht="15" customHeight="1">
      <c r="A27" s="476"/>
      <c r="B27" s="793"/>
      <c r="C27" s="477"/>
      <c r="D27" s="566"/>
      <c r="E27" s="566"/>
      <c r="F27" s="566"/>
      <c r="G27" s="566" t="s">
        <v>360</v>
      </c>
      <c r="H27" s="566"/>
      <c r="I27" s="566"/>
      <c r="J27" s="566"/>
      <c r="K27" s="566" t="s">
        <v>359</v>
      </c>
      <c r="L27" s="566"/>
      <c r="M27" s="566" t="s">
        <v>358</v>
      </c>
      <c r="N27" s="566"/>
      <c r="O27" s="566" t="s">
        <v>357</v>
      </c>
    </row>
    <row r="28" spans="1:15" ht="15" customHeight="1">
      <c r="A28" s="476"/>
      <c r="B28" s="793"/>
      <c r="C28" s="477"/>
      <c r="D28" s="566" t="s">
        <v>43</v>
      </c>
      <c r="E28" s="566" t="s">
        <v>343</v>
      </c>
      <c r="F28" s="566"/>
      <c r="G28" s="566" t="s">
        <v>43</v>
      </c>
      <c r="H28" s="566"/>
      <c r="I28" s="566" t="s">
        <v>343</v>
      </c>
      <c r="J28" s="806" t="s">
        <v>356</v>
      </c>
      <c r="K28" s="566"/>
      <c r="L28" s="566"/>
      <c r="M28" s="566"/>
      <c r="N28" s="566"/>
      <c r="O28" s="566"/>
    </row>
    <row r="29" spans="1:15" ht="15" customHeight="1">
      <c r="A29" s="479"/>
      <c r="B29" s="793"/>
      <c r="C29" s="480"/>
      <c r="D29" s="566"/>
      <c r="E29" s="566"/>
      <c r="F29" s="566"/>
      <c r="G29" s="566"/>
      <c r="H29" s="566"/>
      <c r="I29" s="566"/>
      <c r="J29" s="806"/>
      <c r="K29" s="566"/>
      <c r="L29" s="566"/>
      <c r="M29" s="566"/>
      <c r="N29" s="566"/>
      <c r="O29" s="566"/>
    </row>
    <row r="30" spans="1:15" ht="21.95" customHeight="1">
      <c r="A30" s="365"/>
      <c r="B30" s="481" t="s">
        <v>508</v>
      </c>
      <c r="C30" s="482"/>
      <c r="D30" s="483">
        <v>6126</v>
      </c>
      <c r="E30" s="794">
        <v>24937</v>
      </c>
      <c r="F30" s="795"/>
      <c r="G30" s="794">
        <v>6075</v>
      </c>
      <c r="H30" s="795"/>
      <c r="I30" s="551">
        <v>23785</v>
      </c>
      <c r="J30" s="552">
        <f t="shared" ref="J30:J36" si="4">I30/G30</f>
        <v>3.9152263374485599</v>
      </c>
      <c r="K30" s="794">
        <v>591</v>
      </c>
      <c r="L30" s="795"/>
      <c r="M30" s="794">
        <v>815</v>
      </c>
      <c r="N30" s="795"/>
      <c r="O30" s="551">
        <v>1071</v>
      </c>
    </row>
    <row r="31" spans="1:15" ht="21.95" customHeight="1">
      <c r="A31" s="365"/>
      <c r="B31" s="484" t="s">
        <v>355</v>
      </c>
      <c r="C31" s="482"/>
      <c r="D31" s="485">
        <v>7325</v>
      </c>
      <c r="E31" s="794">
        <v>28616</v>
      </c>
      <c r="F31" s="795"/>
      <c r="G31" s="794">
        <v>7304</v>
      </c>
      <c r="H31" s="795"/>
      <c r="I31" s="485">
        <v>27045</v>
      </c>
      <c r="J31" s="486">
        <f t="shared" si="4"/>
        <v>3.7027656078860898</v>
      </c>
      <c r="K31" s="794">
        <v>825</v>
      </c>
      <c r="L31" s="795"/>
      <c r="M31" s="794">
        <v>1121</v>
      </c>
      <c r="N31" s="795"/>
      <c r="O31" s="485">
        <v>1305</v>
      </c>
    </row>
    <row r="32" spans="1:15" ht="21.95" customHeight="1">
      <c r="A32" s="365"/>
      <c r="B32" s="481" t="s">
        <v>354</v>
      </c>
      <c r="C32" s="482"/>
      <c r="D32" s="483">
        <v>8200</v>
      </c>
      <c r="E32" s="794">
        <v>30249</v>
      </c>
      <c r="F32" s="795"/>
      <c r="G32" s="794">
        <v>8179</v>
      </c>
      <c r="H32" s="795"/>
      <c r="I32" s="551">
        <v>28667</v>
      </c>
      <c r="J32" s="552">
        <f t="shared" si="4"/>
        <v>3.5049517055874801</v>
      </c>
      <c r="K32" s="794">
        <v>1064</v>
      </c>
      <c r="L32" s="795"/>
      <c r="M32" s="794">
        <v>1364</v>
      </c>
      <c r="N32" s="795"/>
      <c r="O32" s="551">
        <v>1637</v>
      </c>
    </row>
    <row r="33" spans="1:15" ht="21.95" customHeight="1">
      <c r="A33" s="365"/>
      <c r="B33" s="484" t="s">
        <v>77</v>
      </c>
      <c r="C33" s="487"/>
      <c r="D33" s="485">
        <v>9219</v>
      </c>
      <c r="E33" s="794">
        <v>32099</v>
      </c>
      <c r="F33" s="795"/>
      <c r="G33" s="796">
        <v>9196</v>
      </c>
      <c r="H33" s="797"/>
      <c r="I33" s="485">
        <v>30327</v>
      </c>
      <c r="J33" s="486">
        <f t="shared" si="4"/>
        <v>3.2978468899521531</v>
      </c>
      <c r="K33" s="794">
        <v>1329</v>
      </c>
      <c r="L33" s="795"/>
      <c r="M33" s="794">
        <v>1810</v>
      </c>
      <c r="N33" s="795"/>
      <c r="O33" s="485">
        <v>1935</v>
      </c>
    </row>
    <row r="34" spans="1:15" ht="21.95" customHeight="1">
      <c r="A34" s="467"/>
      <c r="B34" s="481" t="s">
        <v>353</v>
      </c>
      <c r="C34" s="487"/>
      <c r="D34" s="483">
        <v>10184</v>
      </c>
      <c r="E34" s="794">
        <v>33537</v>
      </c>
      <c r="F34" s="795"/>
      <c r="G34" s="796">
        <v>10150</v>
      </c>
      <c r="H34" s="797"/>
      <c r="I34" s="551">
        <v>31752</v>
      </c>
      <c r="J34" s="552">
        <f t="shared" si="4"/>
        <v>3.1282758620689655</v>
      </c>
      <c r="K34" s="794">
        <v>1627</v>
      </c>
      <c r="L34" s="795"/>
      <c r="M34" s="794">
        <v>2145</v>
      </c>
      <c r="N34" s="795"/>
      <c r="O34" s="551">
        <v>2332</v>
      </c>
    </row>
    <row r="35" spans="1:15" ht="21.95" customHeight="1">
      <c r="A35" s="365"/>
      <c r="B35" s="347" t="s">
        <v>352</v>
      </c>
      <c r="C35" s="482"/>
      <c r="D35" s="483">
        <v>11254</v>
      </c>
      <c r="E35" s="794">
        <v>35244</v>
      </c>
      <c r="F35" s="795"/>
      <c r="G35" s="796">
        <v>11225</v>
      </c>
      <c r="H35" s="797"/>
      <c r="I35" s="551">
        <v>33485</v>
      </c>
      <c r="J35" s="552">
        <f t="shared" si="4"/>
        <v>2.9830734966592427</v>
      </c>
      <c r="K35" s="794">
        <v>2076</v>
      </c>
      <c r="L35" s="795"/>
      <c r="M35" s="794">
        <v>2626</v>
      </c>
      <c r="N35" s="795"/>
      <c r="O35" s="551">
        <v>2478</v>
      </c>
    </row>
    <row r="36" spans="1:15" ht="21.95" customHeight="1">
      <c r="A36" s="470"/>
      <c r="B36" s="488" t="s">
        <v>536</v>
      </c>
      <c r="C36" s="489"/>
      <c r="D36" s="490">
        <v>12763</v>
      </c>
      <c r="E36" s="798">
        <v>37502</v>
      </c>
      <c r="F36" s="799"/>
      <c r="G36" s="800">
        <v>12730</v>
      </c>
      <c r="H36" s="801"/>
      <c r="I36" s="490">
        <v>35784</v>
      </c>
      <c r="J36" s="491">
        <f t="shared" si="4"/>
        <v>2.8109976433621369</v>
      </c>
      <c r="K36" s="798">
        <v>2851</v>
      </c>
      <c r="L36" s="799"/>
      <c r="M36" s="798">
        <v>3130</v>
      </c>
      <c r="N36" s="799"/>
      <c r="O36" s="490">
        <v>2785</v>
      </c>
    </row>
    <row r="37" spans="1:15" ht="21" customHeight="1">
      <c r="A37" s="461" t="s">
        <v>351</v>
      </c>
      <c r="M37" s="492"/>
      <c r="O37" s="350"/>
    </row>
    <row r="38" spans="1:15" ht="21" customHeight="1">
      <c r="A38" s="461" t="s">
        <v>535</v>
      </c>
    </row>
    <row r="39" spans="1:15" ht="14.25" customHeight="1"/>
  </sheetData>
  <mergeCells count="161">
    <mergeCell ref="H4:I4"/>
    <mergeCell ref="L2:O2"/>
    <mergeCell ref="L5:M5"/>
    <mergeCell ref="L3:M3"/>
    <mergeCell ref="J3:K3"/>
    <mergeCell ref="N3:O3"/>
    <mergeCell ref="J4:K4"/>
    <mergeCell ref="L6:M6"/>
    <mergeCell ref="D6:E6"/>
    <mergeCell ref="F6:G6"/>
    <mergeCell ref="H6:I6"/>
    <mergeCell ref="J6:K6"/>
    <mergeCell ref="N6:O6"/>
    <mergeCell ref="F3:G3"/>
    <mergeCell ref="N5:O5"/>
    <mergeCell ref="J5:K5"/>
    <mergeCell ref="L4:M4"/>
    <mergeCell ref="N4:O4"/>
    <mergeCell ref="D3:E3"/>
    <mergeCell ref="H3:I3"/>
    <mergeCell ref="H5:I5"/>
    <mergeCell ref="D5:E5"/>
    <mergeCell ref="F5:G5"/>
    <mergeCell ref="D4:E4"/>
    <mergeCell ref="F4:G4"/>
    <mergeCell ref="D10:E10"/>
    <mergeCell ref="F10:G10"/>
    <mergeCell ref="H10:I10"/>
    <mergeCell ref="J10:K10"/>
    <mergeCell ref="L9:M9"/>
    <mergeCell ref="J9:K9"/>
    <mergeCell ref="N9:O9"/>
    <mergeCell ref="L7:M7"/>
    <mergeCell ref="D9:E9"/>
    <mergeCell ref="F9:G9"/>
    <mergeCell ref="L10:M10"/>
    <mergeCell ref="N10:O10"/>
    <mergeCell ref="H9:I9"/>
    <mergeCell ref="H7:I7"/>
    <mergeCell ref="N7:O7"/>
    <mergeCell ref="J7:K7"/>
    <mergeCell ref="L8:M8"/>
    <mergeCell ref="D8:E8"/>
    <mergeCell ref="F8:G8"/>
    <mergeCell ref="H8:I8"/>
    <mergeCell ref="F7:G7"/>
    <mergeCell ref="D7:E7"/>
    <mergeCell ref="N8:O8"/>
    <mergeCell ref="J8:K8"/>
    <mergeCell ref="L14:M14"/>
    <mergeCell ref="N14:O14"/>
    <mergeCell ref="J14:K14"/>
    <mergeCell ref="H11:I11"/>
    <mergeCell ref="L11:M11"/>
    <mergeCell ref="N11:O11"/>
    <mergeCell ref="J11:K11"/>
    <mergeCell ref="L13:M13"/>
    <mergeCell ref="N13:O13"/>
    <mergeCell ref="H12:I12"/>
    <mergeCell ref="J12:K12"/>
    <mergeCell ref="L12:M12"/>
    <mergeCell ref="N12:O12"/>
    <mergeCell ref="J13:K13"/>
    <mergeCell ref="H13:I13"/>
    <mergeCell ref="D14:E14"/>
    <mergeCell ref="F14:G14"/>
    <mergeCell ref="D13:E13"/>
    <mergeCell ref="H14:I14"/>
    <mergeCell ref="F13:G13"/>
    <mergeCell ref="D11:E11"/>
    <mergeCell ref="F11:G11"/>
    <mergeCell ref="D12:E12"/>
    <mergeCell ref="F12:G12"/>
    <mergeCell ref="D15:E15"/>
    <mergeCell ref="F15:G15"/>
    <mergeCell ref="H15:I15"/>
    <mergeCell ref="H17:I17"/>
    <mergeCell ref="N17:O17"/>
    <mergeCell ref="D17:E17"/>
    <mergeCell ref="F17:G17"/>
    <mergeCell ref="J17:K17"/>
    <mergeCell ref="L17:M17"/>
    <mergeCell ref="L15:M15"/>
    <mergeCell ref="J15:K15"/>
    <mergeCell ref="N15:O15"/>
    <mergeCell ref="L18:M18"/>
    <mergeCell ref="N18:O18"/>
    <mergeCell ref="L20:M20"/>
    <mergeCell ref="N20:O20"/>
    <mergeCell ref="L16:M16"/>
    <mergeCell ref="N16:O16"/>
    <mergeCell ref="D20:E20"/>
    <mergeCell ref="F20:G20"/>
    <mergeCell ref="H20:I20"/>
    <mergeCell ref="J20:K20"/>
    <mergeCell ref="F19:G19"/>
    <mergeCell ref="J19:K19"/>
    <mergeCell ref="D18:E18"/>
    <mergeCell ref="F18:G18"/>
    <mergeCell ref="H18:I18"/>
    <mergeCell ref="J18:K18"/>
    <mergeCell ref="H19:I19"/>
    <mergeCell ref="D19:E19"/>
    <mergeCell ref="D16:E16"/>
    <mergeCell ref="F16:G16"/>
    <mergeCell ref="H16:I16"/>
    <mergeCell ref="J16:K16"/>
    <mergeCell ref="M27:N29"/>
    <mergeCell ref="J28:J29"/>
    <mergeCell ref="L19:M19"/>
    <mergeCell ref="N19:O19"/>
    <mergeCell ref="K30:L30"/>
    <mergeCell ref="M30:N30"/>
    <mergeCell ref="E33:F33"/>
    <mergeCell ref="G33:H33"/>
    <mergeCell ref="K33:L33"/>
    <mergeCell ref="M33:N33"/>
    <mergeCell ref="E32:F32"/>
    <mergeCell ref="G32:H32"/>
    <mergeCell ref="K32:L32"/>
    <mergeCell ref="M32:N32"/>
    <mergeCell ref="L21:M21"/>
    <mergeCell ref="N21:O21"/>
    <mergeCell ref="D21:E21"/>
    <mergeCell ref="F21:G21"/>
    <mergeCell ref="H21:I21"/>
    <mergeCell ref="J21:K21"/>
    <mergeCell ref="K36:L36"/>
    <mergeCell ref="M36:N36"/>
    <mergeCell ref="E31:F31"/>
    <mergeCell ref="G31:H31"/>
    <mergeCell ref="K31:L31"/>
    <mergeCell ref="M31:N31"/>
    <mergeCell ref="D22:E22"/>
    <mergeCell ref="F22:G22"/>
    <mergeCell ref="H22:I22"/>
    <mergeCell ref="J22:K22"/>
    <mergeCell ref="G26:O26"/>
    <mergeCell ref="G27:J27"/>
    <mergeCell ref="O27:O29"/>
    <mergeCell ref="L22:M22"/>
    <mergeCell ref="N22:O22"/>
    <mergeCell ref="G28:H29"/>
    <mergeCell ref="K35:L35"/>
    <mergeCell ref="M35:N35"/>
    <mergeCell ref="E34:F34"/>
    <mergeCell ref="G34:H34"/>
    <mergeCell ref="K34:L34"/>
    <mergeCell ref="M34:N34"/>
    <mergeCell ref="I28:I29"/>
    <mergeCell ref="K27:L29"/>
    <mergeCell ref="B26:B29"/>
    <mergeCell ref="D28:D29"/>
    <mergeCell ref="E28:F29"/>
    <mergeCell ref="D26:F27"/>
    <mergeCell ref="E35:F35"/>
    <mergeCell ref="G35:H35"/>
    <mergeCell ref="E30:F30"/>
    <mergeCell ref="G30:H30"/>
    <mergeCell ref="E36:F36"/>
    <mergeCell ref="G36:H36"/>
  </mergeCells>
  <phoneticPr fontId="3"/>
  <pageMargins left="0.59055118110236227" right="0.59055118110236227" top="0.59055118110236227" bottom="0.59055118110236227" header="0.31496062992125984" footer="0.31496062992125984"/>
  <pageSetup paperSize="9" firstPageNumber="26" orientation="portrait" useFirstPageNumber="1" r:id="rId1"/>
  <headerFooter alignWithMargins="0">
    <oddHeader>&amp;L&amp;10人　　口</oddHeader>
    <oddFooter>&amp;C－&amp;P－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topLeftCell="A13" workbookViewId="0">
      <selection activeCell="O54" sqref="O54"/>
    </sheetView>
  </sheetViews>
  <sheetFormatPr defaultRowHeight="13.5"/>
  <cols>
    <col min="1" max="3" width="8" style="2" customWidth="1"/>
    <col min="4" max="4" width="1.625" style="2" customWidth="1"/>
    <col min="5" max="5" width="7" style="2" customWidth="1"/>
    <col min="6" max="6" width="3.625" style="2" customWidth="1"/>
    <col min="7" max="7" width="4.875" style="2" customWidth="1"/>
    <col min="8" max="8" width="4.625" style="2" customWidth="1"/>
    <col min="9" max="9" width="4" style="2" customWidth="1"/>
    <col min="10" max="10" width="5.5" style="2" customWidth="1"/>
    <col min="11" max="11" width="2.625" style="2" customWidth="1"/>
    <col min="12" max="12" width="8.625" style="2" customWidth="1"/>
    <col min="13" max="13" width="2.375" style="2" customWidth="1"/>
    <col min="14" max="14" width="5.875" style="2" customWidth="1"/>
    <col min="15" max="15" width="7.125" style="2" customWidth="1"/>
    <col min="16" max="16" width="1.75" style="2" customWidth="1"/>
    <col min="17" max="17" width="8.125" style="2" customWidth="1"/>
    <col min="18" max="16384" width="9" style="2"/>
  </cols>
  <sheetData>
    <row r="1" spans="1:17" s="1" customFormat="1" ht="27" customHeight="1">
      <c r="A1" s="1" t="s">
        <v>422</v>
      </c>
    </row>
    <row r="2" spans="1:17" ht="21" customHeight="1">
      <c r="N2" s="64"/>
      <c r="P2" s="64" t="s">
        <v>513</v>
      </c>
    </row>
    <row r="3" spans="1:17" ht="24.75" customHeight="1">
      <c r="A3" s="830" t="s">
        <v>421</v>
      </c>
      <c r="B3" s="747"/>
      <c r="C3" s="747" t="s">
        <v>43</v>
      </c>
      <c r="D3" s="747"/>
      <c r="E3" s="747" t="s">
        <v>420</v>
      </c>
      <c r="F3" s="747"/>
      <c r="G3" s="747"/>
      <c r="H3" s="747"/>
      <c r="I3" s="747"/>
      <c r="J3" s="747"/>
      <c r="K3" s="832" t="s">
        <v>419</v>
      </c>
      <c r="L3" s="832"/>
      <c r="M3" s="834" t="s">
        <v>418</v>
      </c>
      <c r="N3" s="835"/>
      <c r="O3" s="835"/>
      <c r="P3" s="836"/>
      <c r="Q3" s="6"/>
    </row>
    <row r="4" spans="1:17" ht="24.75" customHeight="1">
      <c r="A4" s="831"/>
      <c r="B4" s="748"/>
      <c r="C4" s="748"/>
      <c r="D4" s="748"/>
      <c r="E4" s="748" t="s">
        <v>92</v>
      </c>
      <c r="F4" s="748"/>
      <c r="G4" s="748" t="s">
        <v>36</v>
      </c>
      <c r="H4" s="748"/>
      <c r="I4" s="748" t="s">
        <v>35</v>
      </c>
      <c r="J4" s="748"/>
      <c r="K4" s="833"/>
      <c r="L4" s="833"/>
      <c r="M4" s="837"/>
      <c r="N4" s="838"/>
      <c r="O4" s="838"/>
      <c r="P4" s="839"/>
      <c r="Q4" s="6"/>
    </row>
    <row r="5" spans="1:17" ht="24.75" customHeight="1">
      <c r="A5" s="825" t="s">
        <v>417</v>
      </c>
      <c r="B5" s="826"/>
      <c r="C5" s="765">
        <v>1720</v>
      </c>
      <c r="D5" s="766"/>
      <c r="E5" s="765">
        <f>SUM(G5:J5)</f>
        <v>8899</v>
      </c>
      <c r="F5" s="766"/>
      <c r="G5" s="765">
        <v>4240</v>
      </c>
      <c r="H5" s="766"/>
      <c r="I5" s="765">
        <v>4659</v>
      </c>
      <c r="J5" s="766"/>
      <c r="K5" s="816">
        <f>E5/C5</f>
        <v>5.1738372093023255</v>
      </c>
      <c r="L5" s="817"/>
      <c r="M5" s="813">
        <v>-2.4</v>
      </c>
      <c r="N5" s="814"/>
      <c r="O5" s="814"/>
      <c r="P5" s="815"/>
      <c r="Q5" s="6"/>
    </row>
    <row r="6" spans="1:17" ht="24.75" customHeight="1">
      <c r="A6" s="825" t="s">
        <v>416</v>
      </c>
      <c r="B6" s="826"/>
      <c r="C6" s="765" t="s">
        <v>415</v>
      </c>
      <c r="D6" s="766"/>
      <c r="E6" s="765" t="s">
        <v>415</v>
      </c>
      <c r="F6" s="766"/>
      <c r="G6" s="765" t="s">
        <v>415</v>
      </c>
      <c r="H6" s="766"/>
      <c r="I6" s="765" t="s">
        <v>415</v>
      </c>
      <c r="J6" s="766"/>
      <c r="K6" s="816" t="s">
        <v>415</v>
      </c>
      <c r="L6" s="817"/>
      <c r="M6" s="813" t="s">
        <v>415</v>
      </c>
      <c r="N6" s="814"/>
      <c r="O6" s="814"/>
      <c r="P6" s="815"/>
      <c r="Q6" s="6"/>
    </row>
    <row r="7" spans="1:17" ht="24.75" customHeight="1">
      <c r="A7" s="825" t="s">
        <v>414</v>
      </c>
      <c r="B7" s="826"/>
      <c r="C7" s="765">
        <v>1886</v>
      </c>
      <c r="D7" s="766"/>
      <c r="E7" s="765">
        <f t="shared" ref="E7:E16" si="0">SUM(G7:J7)</f>
        <v>7517</v>
      </c>
      <c r="F7" s="766"/>
      <c r="G7" s="765">
        <v>3518</v>
      </c>
      <c r="H7" s="766"/>
      <c r="I7" s="765">
        <v>3999</v>
      </c>
      <c r="J7" s="766"/>
      <c r="K7" s="816">
        <f t="shared" ref="K7:K17" si="1">E7/C7</f>
        <v>3.9856839872746552</v>
      </c>
      <c r="L7" s="817"/>
      <c r="M7" s="813">
        <v>-18.399999999999999</v>
      </c>
      <c r="N7" s="814"/>
      <c r="O7" s="814"/>
      <c r="P7" s="815"/>
      <c r="Q7" s="6"/>
    </row>
    <row r="8" spans="1:17" ht="24.75" customHeight="1">
      <c r="A8" s="825" t="s">
        <v>413</v>
      </c>
      <c r="B8" s="826"/>
      <c r="C8" s="765">
        <v>1716</v>
      </c>
      <c r="D8" s="766"/>
      <c r="E8" s="765">
        <f t="shared" si="0"/>
        <v>8391</v>
      </c>
      <c r="F8" s="766"/>
      <c r="G8" s="765">
        <v>4053</v>
      </c>
      <c r="H8" s="766"/>
      <c r="I8" s="765">
        <v>4338</v>
      </c>
      <c r="J8" s="766"/>
      <c r="K8" s="816">
        <f t="shared" si="1"/>
        <v>4.88986013986014</v>
      </c>
      <c r="L8" s="817"/>
      <c r="M8" s="813">
        <v>11.6</v>
      </c>
      <c r="N8" s="814"/>
      <c r="O8" s="814"/>
      <c r="P8" s="815"/>
      <c r="Q8" s="6"/>
    </row>
    <row r="9" spans="1:17" ht="24.75" customHeight="1">
      <c r="A9" s="825" t="s">
        <v>412</v>
      </c>
      <c r="B9" s="826"/>
      <c r="C9" s="765">
        <v>1855</v>
      </c>
      <c r="D9" s="766"/>
      <c r="E9" s="765">
        <f t="shared" si="0"/>
        <v>9104</v>
      </c>
      <c r="F9" s="766"/>
      <c r="G9" s="765">
        <v>4387</v>
      </c>
      <c r="H9" s="766"/>
      <c r="I9" s="765">
        <v>4717</v>
      </c>
      <c r="J9" s="766"/>
      <c r="K9" s="816">
        <f t="shared" si="1"/>
        <v>4.9078167115902964</v>
      </c>
      <c r="L9" s="817"/>
      <c r="M9" s="813">
        <v>8.5</v>
      </c>
      <c r="N9" s="814"/>
      <c r="O9" s="814"/>
      <c r="P9" s="815"/>
      <c r="Q9" s="6"/>
    </row>
    <row r="10" spans="1:17" ht="24.75" customHeight="1">
      <c r="A10" s="825" t="s">
        <v>411</v>
      </c>
      <c r="B10" s="826"/>
      <c r="C10" s="765">
        <v>1864</v>
      </c>
      <c r="D10" s="766"/>
      <c r="E10" s="765">
        <f t="shared" si="0"/>
        <v>9913</v>
      </c>
      <c r="F10" s="766"/>
      <c r="G10" s="765">
        <v>4846</v>
      </c>
      <c r="H10" s="766"/>
      <c r="I10" s="765">
        <v>5067</v>
      </c>
      <c r="J10" s="766"/>
      <c r="K10" s="816">
        <f t="shared" si="1"/>
        <v>5.3181330472103001</v>
      </c>
      <c r="L10" s="817"/>
      <c r="M10" s="813">
        <v>8.9</v>
      </c>
      <c r="N10" s="814"/>
      <c r="O10" s="814"/>
      <c r="P10" s="815"/>
      <c r="Q10" s="6"/>
    </row>
    <row r="11" spans="1:17" ht="24.75" customHeight="1">
      <c r="A11" s="825" t="s">
        <v>410</v>
      </c>
      <c r="B11" s="826"/>
      <c r="C11" s="765">
        <v>2232</v>
      </c>
      <c r="D11" s="766"/>
      <c r="E11" s="765">
        <f t="shared" si="0"/>
        <v>10981</v>
      </c>
      <c r="F11" s="766"/>
      <c r="G11" s="765">
        <v>5434</v>
      </c>
      <c r="H11" s="766"/>
      <c r="I11" s="765">
        <v>5547</v>
      </c>
      <c r="J11" s="766"/>
      <c r="K11" s="816">
        <f t="shared" si="1"/>
        <v>4.9198028673835124</v>
      </c>
      <c r="L11" s="817"/>
      <c r="M11" s="813">
        <v>10.8</v>
      </c>
      <c r="N11" s="814"/>
      <c r="O11" s="814"/>
      <c r="P11" s="815"/>
      <c r="Q11" s="6"/>
    </row>
    <row r="12" spans="1:17" ht="24.75" customHeight="1">
      <c r="A12" s="825" t="s">
        <v>409</v>
      </c>
      <c r="B12" s="826"/>
      <c r="C12" s="765">
        <v>3300</v>
      </c>
      <c r="D12" s="766"/>
      <c r="E12" s="765">
        <f t="shared" si="0"/>
        <v>15212</v>
      </c>
      <c r="F12" s="766"/>
      <c r="G12" s="765">
        <v>7642</v>
      </c>
      <c r="H12" s="766"/>
      <c r="I12" s="765">
        <v>7570</v>
      </c>
      <c r="J12" s="766"/>
      <c r="K12" s="816">
        <f t="shared" si="1"/>
        <v>4.6096969696969694</v>
      </c>
      <c r="L12" s="817"/>
      <c r="M12" s="813">
        <v>38.5</v>
      </c>
      <c r="N12" s="814"/>
      <c r="O12" s="814"/>
      <c r="P12" s="815"/>
      <c r="Q12" s="6"/>
    </row>
    <row r="13" spans="1:17" ht="24.75" customHeight="1">
      <c r="A13" s="825" t="s">
        <v>408</v>
      </c>
      <c r="B13" s="826"/>
      <c r="C13" s="765">
        <v>4817</v>
      </c>
      <c r="D13" s="766"/>
      <c r="E13" s="765">
        <f t="shared" si="0"/>
        <v>20679</v>
      </c>
      <c r="F13" s="766"/>
      <c r="G13" s="765">
        <v>10465</v>
      </c>
      <c r="H13" s="766"/>
      <c r="I13" s="765">
        <v>10214</v>
      </c>
      <c r="J13" s="766"/>
      <c r="K13" s="816">
        <f t="shared" si="1"/>
        <v>4.2929209051276729</v>
      </c>
      <c r="L13" s="817"/>
      <c r="M13" s="813">
        <v>35.9</v>
      </c>
      <c r="N13" s="814"/>
      <c r="O13" s="814"/>
      <c r="P13" s="815"/>
      <c r="Q13" s="6"/>
    </row>
    <row r="14" spans="1:17" ht="24.75" customHeight="1">
      <c r="A14" s="825" t="s">
        <v>407</v>
      </c>
      <c r="B14" s="826"/>
      <c r="C14" s="765">
        <v>6126</v>
      </c>
      <c r="D14" s="766"/>
      <c r="E14" s="765">
        <f t="shared" si="0"/>
        <v>24937</v>
      </c>
      <c r="F14" s="766"/>
      <c r="G14" s="765">
        <v>12599</v>
      </c>
      <c r="H14" s="766"/>
      <c r="I14" s="765">
        <v>12338</v>
      </c>
      <c r="J14" s="766"/>
      <c r="K14" s="816">
        <f t="shared" si="1"/>
        <v>4.0706823375775381</v>
      </c>
      <c r="L14" s="817"/>
      <c r="M14" s="813">
        <v>20.6</v>
      </c>
      <c r="N14" s="814"/>
      <c r="O14" s="814"/>
      <c r="P14" s="815"/>
      <c r="Q14" s="6"/>
    </row>
    <row r="15" spans="1:17" ht="24.75" customHeight="1">
      <c r="A15" s="825" t="s">
        <v>406</v>
      </c>
      <c r="B15" s="826"/>
      <c r="C15" s="765">
        <v>7325</v>
      </c>
      <c r="D15" s="766"/>
      <c r="E15" s="765">
        <f t="shared" si="0"/>
        <v>28616</v>
      </c>
      <c r="F15" s="766"/>
      <c r="G15" s="765">
        <v>14311</v>
      </c>
      <c r="H15" s="766"/>
      <c r="I15" s="765">
        <v>14305</v>
      </c>
      <c r="J15" s="766"/>
      <c r="K15" s="816">
        <f t="shared" si="1"/>
        <v>3.9066211604095562</v>
      </c>
      <c r="L15" s="817"/>
      <c r="M15" s="813">
        <v>14.8</v>
      </c>
      <c r="N15" s="814"/>
      <c r="O15" s="814"/>
      <c r="P15" s="815"/>
      <c r="Q15" s="6"/>
    </row>
    <row r="16" spans="1:17" ht="24.75" customHeight="1">
      <c r="A16" s="825" t="s">
        <v>405</v>
      </c>
      <c r="B16" s="826"/>
      <c r="C16" s="765">
        <v>8200</v>
      </c>
      <c r="D16" s="766"/>
      <c r="E16" s="765">
        <f t="shared" si="0"/>
        <v>30249</v>
      </c>
      <c r="F16" s="766"/>
      <c r="G16" s="765">
        <v>15067</v>
      </c>
      <c r="H16" s="766"/>
      <c r="I16" s="765">
        <v>15182</v>
      </c>
      <c r="J16" s="766"/>
      <c r="K16" s="816">
        <f t="shared" si="1"/>
        <v>3.6889024390243903</v>
      </c>
      <c r="L16" s="817"/>
      <c r="M16" s="813">
        <v>5.7</v>
      </c>
      <c r="N16" s="814"/>
      <c r="O16" s="814"/>
      <c r="P16" s="815"/>
      <c r="Q16" s="6"/>
    </row>
    <row r="17" spans="1:25" ht="24.75" customHeight="1">
      <c r="A17" s="825" t="s">
        <v>404</v>
      </c>
      <c r="B17" s="826"/>
      <c r="C17" s="765">
        <v>9219</v>
      </c>
      <c r="D17" s="766"/>
      <c r="E17" s="765">
        <v>32099</v>
      </c>
      <c r="F17" s="766"/>
      <c r="G17" s="765">
        <v>15917</v>
      </c>
      <c r="H17" s="766"/>
      <c r="I17" s="765">
        <v>16182</v>
      </c>
      <c r="J17" s="766"/>
      <c r="K17" s="816">
        <f t="shared" si="1"/>
        <v>3.4818310011931879</v>
      </c>
      <c r="L17" s="817"/>
      <c r="M17" s="813">
        <v>6.1</v>
      </c>
      <c r="N17" s="814"/>
      <c r="O17" s="814"/>
      <c r="P17" s="815"/>
      <c r="Q17" s="6"/>
    </row>
    <row r="18" spans="1:25" ht="24.75" customHeight="1">
      <c r="A18" s="763" t="s">
        <v>403</v>
      </c>
      <c r="B18" s="827"/>
      <c r="C18" s="767">
        <v>10184</v>
      </c>
      <c r="D18" s="767"/>
      <c r="E18" s="767">
        <v>33537</v>
      </c>
      <c r="F18" s="767"/>
      <c r="G18" s="767">
        <v>16627</v>
      </c>
      <c r="H18" s="767"/>
      <c r="I18" s="767">
        <v>16910</v>
      </c>
      <c r="J18" s="767"/>
      <c r="K18" s="816">
        <f t="shared" ref="K18" si="2">E18/C18</f>
        <v>3.2931068342498038</v>
      </c>
      <c r="L18" s="817"/>
      <c r="M18" s="813">
        <v>4.5</v>
      </c>
      <c r="N18" s="814"/>
      <c r="O18" s="814"/>
      <c r="P18" s="821"/>
      <c r="Q18" s="6"/>
    </row>
    <row r="19" spans="1:25" ht="24.75" customHeight="1">
      <c r="A19" s="828" t="s">
        <v>352</v>
      </c>
      <c r="B19" s="829"/>
      <c r="C19" s="822">
        <v>11254</v>
      </c>
      <c r="D19" s="822"/>
      <c r="E19" s="822">
        <v>35244</v>
      </c>
      <c r="F19" s="822"/>
      <c r="G19" s="822">
        <v>17358</v>
      </c>
      <c r="H19" s="822"/>
      <c r="I19" s="822">
        <v>17886</v>
      </c>
      <c r="J19" s="822"/>
      <c r="K19" s="840">
        <f t="shared" ref="K19" si="3">E19/C19</f>
        <v>3.1316865114625911</v>
      </c>
      <c r="L19" s="841"/>
      <c r="M19" s="818">
        <v>5</v>
      </c>
      <c r="N19" s="819"/>
      <c r="O19" s="819"/>
      <c r="P19" s="820"/>
      <c r="Q19" s="6"/>
    </row>
    <row r="20" spans="1:25" ht="24.75" customHeight="1">
      <c r="A20" s="823" t="s">
        <v>536</v>
      </c>
      <c r="B20" s="824"/>
      <c r="C20" s="772">
        <v>12763</v>
      </c>
      <c r="D20" s="772"/>
      <c r="E20" s="772">
        <v>37502</v>
      </c>
      <c r="F20" s="772"/>
      <c r="G20" s="772">
        <v>18429</v>
      </c>
      <c r="H20" s="772"/>
      <c r="I20" s="772">
        <v>19073</v>
      </c>
      <c r="J20" s="772"/>
      <c r="K20" s="864">
        <f t="shared" ref="K20" si="4">E20/C20</f>
        <v>2.9383373814933793</v>
      </c>
      <c r="L20" s="865"/>
      <c r="M20" s="866">
        <v>6.4</v>
      </c>
      <c r="N20" s="867"/>
      <c r="O20" s="867"/>
      <c r="P20" s="868"/>
      <c r="Q20" s="6"/>
    </row>
    <row r="21" spans="1:25" ht="21" customHeight="1">
      <c r="A21" s="112"/>
      <c r="B21" s="112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282"/>
      <c r="O21" s="281"/>
      <c r="P21" s="112" t="s">
        <v>514</v>
      </c>
      <c r="Q21" s="6"/>
    </row>
    <row r="22" spans="1:25" ht="12.75" customHeight="1">
      <c r="A22" s="112"/>
      <c r="B22" s="11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282"/>
      <c r="O22" s="281"/>
      <c r="P22" s="112"/>
      <c r="Q22" s="6"/>
    </row>
    <row r="23" spans="1:25" ht="12" customHeight="1">
      <c r="A23" s="112"/>
      <c r="B23" s="112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282"/>
      <c r="O23" s="281"/>
      <c r="P23" s="6"/>
      <c r="Q23" s="6"/>
    </row>
    <row r="24" spans="1:25" ht="19.5" customHeight="1"/>
    <row r="25" spans="1:25" ht="15" customHeight="1">
      <c r="A25" s="747" t="s">
        <v>402</v>
      </c>
      <c r="B25" s="747"/>
      <c r="C25" s="747"/>
      <c r="D25" s="747"/>
      <c r="E25" s="747"/>
      <c r="F25" s="747"/>
      <c r="G25" s="747"/>
      <c r="H25" s="747"/>
      <c r="I25" s="747"/>
      <c r="J25" s="747"/>
      <c r="K25" s="747"/>
      <c r="L25" s="747"/>
      <c r="M25" s="873" t="s">
        <v>401</v>
      </c>
      <c r="N25" s="874"/>
      <c r="O25" s="874"/>
      <c r="P25" s="875"/>
    </row>
    <row r="26" spans="1:25" ht="15" customHeight="1">
      <c r="A26" s="855" t="s">
        <v>400</v>
      </c>
      <c r="B26" s="855" t="s">
        <v>399</v>
      </c>
      <c r="C26" s="855" t="s">
        <v>398</v>
      </c>
      <c r="D26" s="847" t="s">
        <v>397</v>
      </c>
      <c r="E26" s="848"/>
      <c r="F26" s="847" t="s">
        <v>396</v>
      </c>
      <c r="G26" s="848"/>
      <c r="H26" s="847" t="s">
        <v>395</v>
      </c>
      <c r="I26" s="848"/>
      <c r="J26" s="847" t="s">
        <v>394</v>
      </c>
      <c r="K26" s="848"/>
      <c r="L26" s="855" t="s">
        <v>393</v>
      </c>
      <c r="M26" s="847" t="s">
        <v>43</v>
      </c>
      <c r="N26" s="848"/>
      <c r="O26" s="847" t="s">
        <v>343</v>
      </c>
      <c r="P26" s="852"/>
    </row>
    <row r="27" spans="1:25" ht="15" customHeight="1">
      <c r="A27" s="856"/>
      <c r="B27" s="856"/>
      <c r="C27" s="856"/>
      <c r="D27" s="849"/>
      <c r="E27" s="829"/>
      <c r="F27" s="849"/>
      <c r="G27" s="829"/>
      <c r="H27" s="849"/>
      <c r="I27" s="829"/>
      <c r="J27" s="849"/>
      <c r="K27" s="829"/>
      <c r="L27" s="856"/>
      <c r="M27" s="849"/>
      <c r="N27" s="829"/>
      <c r="O27" s="849"/>
      <c r="P27" s="853"/>
    </row>
    <row r="28" spans="1:25" ht="15" customHeight="1">
      <c r="A28" s="857"/>
      <c r="B28" s="857"/>
      <c r="C28" s="857"/>
      <c r="D28" s="850"/>
      <c r="E28" s="851"/>
      <c r="F28" s="850"/>
      <c r="G28" s="851"/>
      <c r="H28" s="850"/>
      <c r="I28" s="851"/>
      <c r="J28" s="850"/>
      <c r="K28" s="851"/>
      <c r="L28" s="857"/>
      <c r="M28" s="850"/>
      <c r="N28" s="851"/>
      <c r="O28" s="850"/>
      <c r="P28" s="854"/>
      <c r="R28" s="270"/>
      <c r="S28" s="270"/>
      <c r="T28" s="270"/>
      <c r="U28" s="270"/>
      <c r="V28" s="270"/>
      <c r="W28" s="270"/>
      <c r="X28" s="270"/>
      <c r="Y28" s="74"/>
    </row>
    <row r="29" spans="1:25" ht="21.95" customHeight="1">
      <c r="A29" s="548">
        <v>1343</v>
      </c>
      <c r="B29" s="75">
        <v>1232</v>
      </c>
      <c r="C29" s="75">
        <v>599</v>
      </c>
      <c r="D29" s="858">
        <v>254</v>
      </c>
      <c r="E29" s="859"/>
      <c r="F29" s="842">
        <v>110</v>
      </c>
      <c r="G29" s="843"/>
      <c r="H29" s="842">
        <v>40</v>
      </c>
      <c r="I29" s="843"/>
      <c r="J29" s="842" t="s">
        <v>392</v>
      </c>
      <c r="K29" s="843"/>
      <c r="L29" s="277" t="s">
        <v>386</v>
      </c>
      <c r="M29" s="842">
        <v>49</v>
      </c>
      <c r="N29" s="843"/>
      <c r="O29" s="842">
        <v>1150</v>
      </c>
      <c r="P29" s="846"/>
      <c r="R29" s="270"/>
      <c r="S29" s="270"/>
      <c r="T29" s="270"/>
      <c r="U29" s="270"/>
      <c r="V29" s="270"/>
      <c r="W29" s="270"/>
      <c r="X29" s="270"/>
      <c r="Y29" s="74"/>
    </row>
    <row r="30" spans="1:25" ht="21.95" customHeight="1">
      <c r="A30" s="280">
        <v>1726</v>
      </c>
      <c r="B30" s="280">
        <v>1370</v>
      </c>
      <c r="C30" s="280">
        <v>597</v>
      </c>
      <c r="D30" s="842" t="s">
        <v>391</v>
      </c>
      <c r="E30" s="862"/>
      <c r="F30" s="862"/>
      <c r="G30" s="862"/>
      <c r="H30" s="862"/>
      <c r="I30" s="862"/>
      <c r="J30" s="862"/>
      <c r="K30" s="862"/>
      <c r="L30" s="843"/>
      <c r="M30" s="844">
        <v>19</v>
      </c>
      <c r="N30" s="845"/>
      <c r="O30" s="842">
        <v>1569</v>
      </c>
      <c r="P30" s="846"/>
      <c r="R30" s="270"/>
      <c r="S30" s="270"/>
      <c r="T30" s="270"/>
      <c r="U30" s="270"/>
      <c r="V30" s="270"/>
      <c r="W30" s="270"/>
      <c r="X30" s="270"/>
      <c r="Y30" s="74"/>
    </row>
    <row r="31" spans="1:25" ht="21.95" customHeight="1">
      <c r="A31" s="75">
        <v>1887</v>
      </c>
      <c r="B31" s="75">
        <v>1374</v>
      </c>
      <c r="C31" s="75">
        <v>572</v>
      </c>
      <c r="D31" s="842">
        <v>360</v>
      </c>
      <c r="E31" s="843"/>
      <c r="F31" s="842">
        <v>63</v>
      </c>
      <c r="G31" s="843"/>
      <c r="H31" s="842">
        <v>29</v>
      </c>
      <c r="I31" s="843"/>
      <c r="J31" s="842" t="s">
        <v>390</v>
      </c>
      <c r="K31" s="843"/>
      <c r="L31" s="277" t="s">
        <v>386</v>
      </c>
      <c r="M31" s="842">
        <v>21</v>
      </c>
      <c r="N31" s="843"/>
      <c r="O31" s="842">
        <v>1582</v>
      </c>
      <c r="P31" s="846"/>
      <c r="R31" s="108"/>
      <c r="S31" s="270"/>
      <c r="T31" s="270"/>
      <c r="U31" s="279"/>
      <c r="V31" s="279"/>
      <c r="W31" s="270"/>
      <c r="X31" s="270"/>
      <c r="Y31" s="74"/>
    </row>
    <row r="32" spans="1:25" ht="21.95" customHeight="1">
      <c r="A32" s="278">
        <v>2110</v>
      </c>
      <c r="B32" s="278">
        <v>1292</v>
      </c>
      <c r="C32" s="278">
        <v>476</v>
      </c>
      <c r="D32" s="842">
        <v>169</v>
      </c>
      <c r="E32" s="843"/>
      <c r="F32" s="842">
        <v>52</v>
      </c>
      <c r="G32" s="843"/>
      <c r="H32" s="842">
        <v>16</v>
      </c>
      <c r="I32" s="843"/>
      <c r="J32" s="842" t="s">
        <v>389</v>
      </c>
      <c r="K32" s="843"/>
      <c r="L32" s="277" t="s">
        <v>386</v>
      </c>
      <c r="M32" s="842">
        <v>23</v>
      </c>
      <c r="N32" s="843"/>
      <c r="O32" s="842">
        <v>1772</v>
      </c>
      <c r="P32" s="846"/>
      <c r="R32" s="270"/>
      <c r="S32" s="270"/>
      <c r="T32" s="270"/>
      <c r="U32" s="8"/>
      <c r="V32" s="8"/>
      <c r="W32" s="270"/>
      <c r="X32" s="270"/>
      <c r="Y32" s="74"/>
    </row>
    <row r="33" spans="1:25" ht="21.95" customHeight="1">
      <c r="A33" s="75">
        <v>2243</v>
      </c>
      <c r="B33" s="75">
        <v>1204</v>
      </c>
      <c r="C33" s="75">
        <v>420</v>
      </c>
      <c r="D33" s="842">
        <v>124</v>
      </c>
      <c r="E33" s="843"/>
      <c r="F33" s="842">
        <v>43</v>
      </c>
      <c r="G33" s="843"/>
      <c r="H33" s="842">
        <v>7</v>
      </c>
      <c r="I33" s="843"/>
      <c r="J33" s="842" t="s">
        <v>388</v>
      </c>
      <c r="K33" s="843"/>
      <c r="L33" s="277" t="s">
        <v>386</v>
      </c>
      <c r="M33" s="842">
        <v>29</v>
      </c>
      <c r="N33" s="843"/>
      <c r="O33" s="842">
        <v>1775</v>
      </c>
      <c r="P33" s="846"/>
      <c r="R33" s="270"/>
      <c r="S33" s="270"/>
      <c r="T33" s="270"/>
      <c r="U33" s="270"/>
      <c r="V33" s="270"/>
      <c r="W33" s="270"/>
      <c r="X33" s="270"/>
      <c r="Y33" s="74"/>
    </row>
    <row r="34" spans="1:25" ht="21" customHeight="1">
      <c r="A34" s="75">
        <v>2292</v>
      </c>
      <c r="B34" s="75">
        <v>1180</v>
      </c>
      <c r="C34" s="75">
        <v>411</v>
      </c>
      <c r="D34" s="842">
        <v>114</v>
      </c>
      <c r="E34" s="843"/>
      <c r="F34" s="842">
        <v>42</v>
      </c>
      <c r="G34" s="843"/>
      <c r="H34" s="842">
        <v>5</v>
      </c>
      <c r="I34" s="843"/>
      <c r="J34" s="869" t="s">
        <v>387</v>
      </c>
      <c r="K34" s="870"/>
      <c r="L34" s="277" t="s">
        <v>386</v>
      </c>
      <c r="M34" s="842"/>
      <c r="N34" s="843"/>
      <c r="O34" s="323"/>
      <c r="P34" s="325"/>
      <c r="R34" s="270"/>
      <c r="S34" s="270"/>
      <c r="T34" s="270"/>
      <c r="U34" s="270"/>
      <c r="V34" s="270"/>
      <c r="W34" s="270"/>
      <c r="X34" s="270"/>
      <c r="Y34" s="74"/>
    </row>
    <row r="35" spans="1:25" ht="21" customHeight="1">
      <c r="A35" s="276">
        <v>2229</v>
      </c>
      <c r="B35" s="276">
        <v>1206</v>
      </c>
      <c r="C35" s="276">
        <v>379</v>
      </c>
      <c r="D35" s="860">
        <v>109</v>
      </c>
      <c r="E35" s="861"/>
      <c r="F35" s="860">
        <v>35</v>
      </c>
      <c r="G35" s="861"/>
      <c r="H35" s="860">
        <v>5</v>
      </c>
      <c r="I35" s="861"/>
      <c r="J35" s="871" t="s">
        <v>537</v>
      </c>
      <c r="K35" s="872"/>
      <c r="L35" s="333" t="s">
        <v>538</v>
      </c>
      <c r="M35" s="860"/>
      <c r="N35" s="861"/>
      <c r="O35" s="275"/>
      <c r="P35" s="274"/>
      <c r="R35" s="270"/>
      <c r="S35" s="270"/>
      <c r="T35" s="270"/>
      <c r="U35" s="270"/>
      <c r="V35" s="270"/>
      <c r="W35" s="270"/>
      <c r="X35" s="270"/>
      <c r="Y35" s="74"/>
    </row>
    <row r="36" spans="1:25" ht="21" customHeight="1">
      <c r="A36" s="270"/>
      <c r="B36" s="270"/>
      <c r="C36" s="270"/>
      <c r="D36" s="272"/>
      <c r="E36" s="272"/>
      <c r="F36" s="272"/>
      <c r="G36" s="272"/>
      <c r="H36" s="272"/>
      <c r="I36" s="272"/>
      <c r="J36" s="273"/>
      <c r="K36" s="273"/>
      <c r="L36" s="272"/>
      <c r="M36" s="272"/>
      <c r="N36" s="272"/>
      <c r="O36" s="108"/>
      <c r="P36" s="64" t="s">
        <v>515</v>
      </c>
      <c r="R36" s="270"/>
      <c r="S36" s="270"/>
      <c r="T36" s="270"/>
      <c r="U36" s="270"/>
      <c r="V36" s="270"/>
      <c r="W36" s="270"/>
      <c r="X36" s="270"/>
      <c r="Y36" s="74"/>
    </row>
    <row r="37" spans="1:25" ht="21" customHeight="1">
      <c r="A37" s="112"/>
      <c r="B37" s="108"/>
      <c r="C37" s="108"/>
      <c r="D37" s="108"/>
      <c r="E37" s="108"/>
      <c r="F37" s="108"/>
      <c r="G37" s="108"/>
      <c r="H37" s="271"/>
      <c r="I37" s="108"/>
      <c r="J37" s="108"/>
      <c r="K37" s="108"/>
      <c r="L37" s="108"/>
      <c r="M37" s="108"/>
      <c r="N37" s="108"/>
      <c r="R37" s="270"/>
      <c r="S37" s="270"/>
      <c r="T37" s="270"/>
      <c r="U37" s="270"/>
      <c r="V37" s="270"/>
      <c r="W37" s="270"/>
      <c r="X37" s="270"/>
      <c r="Y37" s="74"/>
    </row>
    <row r="38" spans="1:25" ht="21" customHeight="1">
      <c r="A38" s="112"/>
      <c r="B38" s="108"/>
      <c r="C38" s="108"/>
      <c r="D38" s="108"/>
      <c r="E38" s="108"/>
      <c r="F38" s="108"/>
      <c r="G38" s="108"/>
      <c r="H38" s="271"/>
      <c r="I38" s="108"/>
      <c r="J38" s="108"/>
      <c r="K38" s="108"/>
      <c r="L38" s="108"/>
      <c r="M38" s="108"/>
      <c r="N38" s="108"/>
      <c r="R38" s="270"/>
      <c r="S38" s="270"/>
      <c r="T38" s="8"/>
      <c r="U38" s="8"/>
      <c r="V38" s="270"/>
      <c r="W38" s="270"/>
      <c r="X38" s="863"/>
      <c r="Y38" s="863"/>
    </row>
    <row r="39" spans="1:25" ht="21" customHeight="1">
      <c r="R39" s="270"/>
      <c r="S39" s="270"/>
      <c r="T39" s="270"/>
      <c r="U39" s="270"/>
      <c r="V39" s="270"/>
      <c r="W39" s="270"/>
      <c r="X39" s="863"/>
      <c r="Y39" s="863"/>
    </row>
    <row r="40" spans="1:25" ht="21" customHeight="1">
      <c r="R40" s="270"/>
      <c r="S40" s="270"/>
      <c r="T40" s="8"/>
      <c r="U40" s="8"/>
      <c r="V40" s="270"/>
      <c r="W40" s="270"/>
      <c r="X40" s="863"/>
      <c r="Y40" s="863"/>
    </row>
    <row r="41" spans="1:25" ht="14.25">
      <c r="R41" s="270"/>
      <c r="S41" s="270"/>
      <c r="T41" s="270"/>
      <c r="U41" s="270"/>
      <c r="V41" s="110"/>
      <c r="W41" s="110"/>
      <c r="X41" s="863"/>
      <c r="Y41" s="863"/>
    </row>
    <row r="42" spans="1:25">
      <c r="R42" s="270"/>
      <c r="S42" s="270"/>
      <c r="T42" s="270"/>
      <c r="U42" s="270"/>
      <c r="V42" s="270"/>
      <c r="W42" s="270"/>
      <c r="X42" s="863"/>
      <c r="Y42" s="863"/>
    </row>
    <row r="43" spans="1:25">
      <c r="R43" s="270"/>
      <c r="S43" s="270"/>
      <c r="T43" s="270"/>
      <c r="U43" s="270"/>
      <c r="V43" s="270"/>
      <c r="W43" s="270"/>
      <c r="X43" s="863"/>
      <c r="Y43" s="863"/>
    </row>
    <row r="44" spans="1:25">
      <c r="R44" s="270"/>
      <c r="S44" s="270"/>
      <c r="T44" s="270"/>
      <c r="U44" s="270"/>
      <c r="V44" s="270"/>
      <c r="W44" s="270"/>
      <c r="X44" s="863"/>
      <c r="Y44" s="863"/>
    </row>
    <row r="45" spans="1:25">
      <c r="R45" s="270"/>
      <c r="S45" s="270"/>
      <c r="T45" s="270"/>
      <c r="U45" s="270"/>
      <c r="V45" s="74"/>
      <c r="W45" s="74"/>
      <c r="X45" s="74"/>
      <c r="Y45" s="74"/>
    </row>
    <row r="46" spans="1:25">
      <c r="R46" s="270"/>
      <c r="S46" s="270"/>
      <c r="T46" s="269"/>
      <c r="U46" s="269"/>
      <c r="V46" s="74"/>
      <c r="W46" s="74"/>
      <c r="X46" s="74"/>
      <c r="Y46" s="74"/>
    </row>
    <row r="47" spans="1:25">
      <c r="R47" s="74"/>
      <c r="S47" s="74"/>
      <c r="T47" s="74"/>
      <c r="U47" s="74"/>
      <c r="V47" s="74"/>
      <c r="W47" s="74"/>
      <c r="X47" s="74"/>
      <c r="Y47" s="74"/>
    </row>
    <row r="48" spans="1:25">
      <c r="R48" s="74"/>
      <c r="S48" s="74"/>
      <c r="T48" s="74"/>
      <c r="U48" s="74"/>
      <c r="V48" s="74"/>
      <c r="W48" s="74"/>
      <c r="X48" s="74"/>
      <c r="Y48" s="74"/>
    </row>
  </sheetData>
  <mergeCells count="176">
    <mergeCell ref="X43:Y43"/>
    <mergeCell ref="X44:Y44"/>
    <mergeCell ref="F35:G35"/>
    <mergeCell ref="X38:Y38"/>
    <mergeCell ref="X39:Y39"/>
    <mergeCell ref="X40:Y40"/>
    <mergeCell ref="X41:Y41"/>
    <mergeCell ref="X42:Y42"/>
    <mergeCell ref="K20:L20"/>
    <mergeCell ref="L26:L28"/>
    <mergeCell ref="M20:P20"/>
    <mergeCell ref="O33:P33"/>
    <mergeCell ref="M31:N31"/>
    <mergeCell ref="O31:P31"/>
    <mergeCell ref="J34:K34"/>
    <mergeCell ref="J35:K35"/>
    <mergeCell ref="M34:N34"/>
    <mergeCell ref="M35:N35"/>
    <mergeCell ref="H34:I34"/>
    <mergeCell ref="H35:I35"/>
    <mergeCell ref="J32:K32"/>
    <mergeCell ref="J29:K29"/>
    <mergeCell ref="M25:P25"/>
    <mergeCell ref="M33:N33"/>
    <mergeCell ref="D34:E34"/>
    <mergeCell ref="H26:I28"/>
    <mergeCell ref="J26:K28"/>
    <mergeCell ref="J33:K33"/>
    <mergeCell ref="F29:G29"/>
    <mergeCell ref="D35:E35"/>
    <mergeCell ref="F34:G34"/>
    <mergeCell ref="D30:L30"/>
    <mergeCell ref="D31:E31"/>
    <mergeCell ref="F31:G31"/>
    <mergeCell ref="H31:I31"/>
    <mergeCell ref="J31:K31"/>
    <mergeCell ref="A26:A28"/>
    <mergeCell ref="D29:E29"/>
    <mergeCell ref="D32:E32"/>
    <mergeCell ref="F32:G32"/>
    <mergeCell ref="H32:I32"/>
    <mergeCell ref="B26:B28"/>
    <mergeCell ref="C26:C28"/>
    <mergeCell ref="D26:E28"/>
    <mergeCell ref="F26:G28"/>
    <mergeCell ref="M29:N29"/>
    <mergeCell ref="M30:N30"/>
    <mergeCell ref="O32:P32"/>
    <mergeCell ref="M32:N32"/>
    <mergeCell ref="O29:P29"/>
    <mergeCell ref="O30:P30"/>
    <mergeCell ref="E20:F20"/>
    <mergeCell ref="M26:N28"/>
    <mergeCell ref="O26:P28"/>
    <mergeCell ref="K13:L13"/>
    <mergeCell ref="K18:L18"/>
    <mergeCell ref="I15:J15"/>
    <mergeCell ref="I17:J17"/>
    <mergeCell ref="I18:J18"/>
    <mergeCell ref="I20:J20"/>
    <mergeCell ref="D33:E33"/>
    <mergeCell ref="F33:G33"/>
    <mergeCell ref="H33:I33"/>
    <mergeCell ref="H29:I29"/>
    <mergeCell ref="C20:D20"/>
    <mergeCell ref="E18:F18"/>
    <mergeCell ref="C17:D17"/>
    <mergeCell ref="E17:F17"/>
    <mergeCell ref="G18:H18"/>
    <mergeCell ref="G16:H16"/>
    <mergeCell ref="C16:D16"/>
    <mergeCell ref="E16:F16"/>
    <mergeCell ref="M3:P4"/>
    <mergeCell ref="M5:P5"/>
    <mergeCell ref="M6:P6"/>
    <mergeCell ref="M7:P7"/>
    <mergeCell ref="K14:L14"/>
    <mergeCell ref="A25:L25"/>
    <mergeCell ref="E15:F15"/>
    <mergeCell ref="K15:L15"/>
    <mergeCell ref="K19:L19"/>
    <mergeCell ref="E19:F19"/>
    <mergeCell ref="I6:J6"/>
    <mergeCell ref="I10:J10"/>
    <mergeCell ref="I4:J4"/>
    <mergeCell ref="E3:J3"/>
    <mergeCell ref="C3:D4"/>
    <mergeCell ref="I11:J11"/>
    <mergeCell ref="I9:J9"/>
    <mergeCell ref="I7:J7"/>
    <mergeCell ref="E5:F5"/>
    <mergeCell ref="K5:L5"/>
    <mergeCell ref="E4:F4"/>
    <mergeCell ref="K6:L6"/>
    <mergeCell ref="K7:L7"/>
    <mergeCell ref="K10:L10"/>
    <mergeCell ref="G4:H4"/>
    <mergeCell ref="A10:B10"/>
    <mergeCell ref="A11:B11"/>
    <mergeCell ref="C11:D11"/>
    <mergeCell ref="A3:B4"/>
    <mergeCell ref="I8:J8"/>
    <mergeCell ref="K3:L4"/>
    <mergeCell ref="I5:J5"/>
    <mergeCell ref="C7:D7"/>
    <mergeCell ref="A8:B8"/>
    <mergeCell ref="C10:D10"/>
    <mergeCell ref="E10:F10"/>
    <mergeCell ref="G10:H10"/>
    <mergeCell ref="K11:L11"/>
    <mergeCell ref="K8:L8"/>
    <mergeCell ref="C5:D5"/>
    <mergeCell ref="C6:D6"/>
    <mergeCell ref="E6:F6"/>
    <mergeCell ref="G6:H6"/>
    <mergeCell ref="A5:B5"/>
    <mergeCell ref="A6:B6"/>
    <mergeCell ref="G5:H5"/>
    <mergeCell ref="A7:B7"/>
    <mergeCell ref="C8:D8"/>
    <mergeCell ref="A9:B9"/>
    <mergeCell ref="C9:D9"/>
    <mergeCell ref="G7:H7"/>
    <mergeCell ref="E7:F7"/>
    <mergeCell ref="E11:F11"/>
    <mergeCell ref="G11:H11"/>
    <mergeCell ref="E8:F8"/>
    <mergeCell ref="A19:B19"/>
    <mergeCell ref="E12:F12"/>
    <mergeCell ref="A20:B20"/>
    <mergeCell ref="A16:B16"/>
    <mergeCell ref="A12:B12"/>
    <mergeCell ref="A13:B13"/>
    <mergeCell ref="A18:B18"/>
    <mergeCell ref="A17:B17"/>
    <mergeCell ref="C18:D18"/>
    <mergeCell ref="G20:H20"/>
    <mergeCell ref="C19:D19"/>
    <mergeCell ref="G17:H17"/>
    <mergeCell ref="G19:H19"/>
    <mergeCell ref="C12:D12"/>
    <mergeCell ref="A14:B14"/>
    <mergeCell ref="A15:B15"/>
    <mergeCell ref="C15:D15"/>
    <mergeCell ref="G14:H14"/>
    <mergeCell ref="E14:F14"/>
    <mergeCell ref="C13:D13"/>
    <mergeCell ref="E13:F13"/>
    <mergeCell ref="G13:H13"/>
    <mergeCell ref="G15:H15"/>
    <mergeCell ref="C14:D14"/>
    <mergeCell ref="G12:H12"/>
    <mergeCell ref="M8:P8"/>
    <mergeCell ref="M9:P9"/>
    <mergeCell ref="M10:P10"/>
    <mergeCell ref="M11:P11"/>
    <mergeCell ref="G8:H8"/>
    <mergeCell ref="E9:F9"/>
    <mergeCell ref="G9:H9"/>
    <mergeCell ref="K9:L9"/>
    <mergeCell ref="M19:P19"/>
    <mergeCell ref="K17:L17"/>
    <mergeCell ref="M12:P12"/>
    <mergeCell ref="M13:P13"/>
    <mergeCell ref="M14:P14"/>
    <mergeCell ref="M15:P15"/>
    <mergeCell ref="M16:P16"/>
    <mergeCell ref="M17:P17"/>
    <mergeCell ref="M18:P18"/>
    <mergeCell ref="K16:L16"/>
    <mergeCell ref="K12:L12"/>
    <mergeCell ref="I19:J19"/>
    <mergeCell ref="I14:J14"/>
    <mergeCell ref="I13:J13"/>
    <mergeCell ref="I12:J12"/>
    <mergeCell ref="I16:J16"/>
  </mergeCells>
  <phoneticPr fontId="3"/>
  <pageMargins left="0.59055118110236227" right="0.59055118110236227" top="0.59055118110236227" bottom="0.59055118110236227" header="0.31496062992125984" footer="0.31496062992125984"/>
  <pageSetup paperSize="9" firstPageNumber="27" orientation="portrait" useFirstPageNumber="1" r:id="rId1"/>
  <headerFooter alignWithMargins="0">
    <oddHeader>&amp;R&amp;10人　　口</oddHeader>
    <oddFooter>&amp;C－&amp;P－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workbookViewId="0">
      <selection activeCell="O54" sqref="O54"/>
    </sheetView>
  </sheetViews>
  <sheetFormatPr defaultColWidth="10.875" defaultRowHeight="13.5"/>
  <cols>
    <col min="1" max="1" width="1.25" style="494" customWidth="1"/>
    <col min="2" max="2" width="10.125" style="494" customWidth="1"/>
    <col min="3" max="3" width="1.25" style="494" customWidth="1"/>
    <col min="4" max="9" width="4.875" style="494" customWidth="1"/>
    <col min="10" max="10" width="1.25" style="494" customWidth="1"/>
    <col min="11" max="11" width="10" style="494" customWidth="1"/>
    <col min="12" max="12" width="1.25" style="494" customWidth="1"/>
    <col min="13" max="13" width="5.125" style="494" customWidth="1"/>
    <col min="14" max="18" width="4.875" style="494" customWidth="1"/>
    <col min="19" max="16384" width="10.875" style="494"/>
  </cols>
  <sheetData>
    <row r="1" spans="1:19" ht="27" customHeight="1">
      <c r="A1" s="493" t="s">
        <v>587</v>
      </c>
      <c r="C1" s="495"/>
    </row>
    <row r="2" spans="1:19" ht="24" customHeight="1">
      <c r="N2" s="877" t="s">
        <v>588</v>
      </c>
      <c r="O2" s="877"/>
      <c r="P2" s="877"/>
      <c r="Q2" s="877"/>
      <c r="R2" s="877"/>
      <c r="S2" s="496"/>
    </row>
    <row r="3" spans="1:19" ht="24" customHeight="1">
      <c r="A3" s="497"/>
      <c r="B3" s="878" t="s">
        <v>474</v>
      </c>
      <c r="C3" s="498"/>
      <c r="D3" s="880" t="s">
        <v>589</v>
      </c>
      <c r="E3" s="880"/>
      <c r="F3" s="880"/>
      <c r="G3" s="880" t="s">
        <v>590</v>
      </c>
      <c r="H3" s="880"/>
      <c r="I3" s="880"/>
      <c r="J3" s="499"/>
      <c r="K3" s="878" t="s">
        <v>474</v>
      </c>
      <c r="L3" s="498"/>
      <c r="M3" s="880" t="s">
        <v>589</v>
      </c>
      <c r="N3" s="880"/>
      <c r="O3" s="880"/>
      <c r="P3" s="880" t="s">
        <v>590</v>
      </c>
      <c r="Q3" s="880"/>
      <c r="R3" s="881"/>
    </row>
    <row r="4" spans="1:19" ht="24" customHeight="1">
      <c r="A4" s="500"/>
      <c r="B4" s="879"/>
      <c r="C4" s="501"/>
      <c r="D4" s="502" t="s">
        <v>110</v>
      </c>
      <c r="E4" s="502" t="s">
        <v>111</v>
      </c>
      <c r="F4" s="502" t="s">
        <v>473</v>
      </c>
      <c r="G4" s="502" t="s">
        <v>110</v>
      </c>
      <c r="H4" s="502" t="s">
        <v>111</v>
      </c>
      <c r="I4" s="502" t="s">
        <v>473</v>
      </c>
      <c r="J4" s="503"/>
      <c r="K4" s="879"/>
      <c r="L4" s="501"/>
      <c r="M4" s="502" t="s">
        <v>110</v>
      </c>
      <c r="N4" s="502" t="s">
        <v>111</v>
      </c>
      <c r="O4" s="502" t="s">
        <v>473</v>
      </c>
      <c r="P4" s="502" t="s">
        <v>110</v>
      </c>
      <c r="Q4" s="502" t="s">
        <v>111</v>
      </c>
      <c r="R4" s="504" t="s">
        <v>473</v>
      </c>
    </row>
    <row r="5" spans="1:19" ht="28.5" customHeight="1">
      <c r="A5" s="505"/>
      <c r="B5" s="506" t="s">
        <v>472</v>
      </c>
      <c r="C5" s="507"/>
      <c r="D5" s="508">
        <v>5</v>
      </c>
      <c r="E5" s="508">
        <v>4</v>
      </c>
      <c r="F5" s="508">
        <f t="shared" ref="F5:F29" si="0">SUM(D5:E5)</f>
        <v>9</v>
      </c>
      <c r="G5" s="508">
        <v>4</v>
      </c>
      <c r="H5" s="508">
        <v>3</v>
      </c>
      <c r="I5" s="508">
        <f t="shared" ref="I5:I29" si="1">SUM(G5:H5)</f>
        <v>7</v>
      </c>
      <c r="J5" s="509"/>
      <c r="K5" s="506" t="s">
        <v>471</v>
      </c>
      <c r="L5" s="507"/>
      <c r="M5" s="508">
        <v>10</v>
      </c>
      <c r="N5" s="508">
        <v>6</v>
      </c>
      <c r="O5" s="508">
        <f t="shared" ref="O5:O27" si="2">SUM(M5:N5)</f>
        <v>16</v>
      </c>
      <c r="P5" s="508">
        <v>5</v>
      </c>
      <c r="Q5" s="508">
        <v>2</v>
      </c>
      <c r="R5" s="510">
        <f t="shared" ref="R5:R25" si="3">SUM(P5:Q5)</f>
        <v>7</v>
      </c>
    </row>
    <row r="6" spans="1:19" ht="28.5" customHeight="1">
      <c r="A6" s="505"/>
      <c r="B6" s="506" t="s">
        <v>470</v>
      </c>
      <c r="C6" s="507"/>
      <c r="D6" s="508">
        <v>0</v>
      </c>
      <c r="E6" s="508">
        <v>0</v>
      </c>
      <c r="F6" s="508">
        <f t="shared" si="0"/>
        <v>0</v>
      </c>
      <c r="G6" s="508">
        <v>0</v>
      </c>
      <c r="H6" s="508">
        <v>1</v>
      </c>
      <c r="I6" s="508">
        <f t="shared" si="1"/>
        <v>1</v>
      </c>
      <c r="J6" s="509"/>
      <c r="K6" s="506" t="s">
        <v>469</v>
      </c>
      <c r="L6" s="507"/>
      <c r="M6" s="508">
        <v>20</v>
      </c>
      <c r="N6" s="508">
        <v>17</v>
      </c>
      <c r="O6" s="508">
        <f t="shared" si="2"/>
        <v>37</v>
      </c>
      <c r="P6" s="508">
        <v>26</v>
      </c>
      <c r="Q6" s="508">
        <v>12</v>
      </c>
      <c r="R6" s="510">
        <f t="shared" si="3"/>
        <v>38</v>
      </c>
    </row>
    <row r="7" spans="1:19" ht="28.5" customHeight="1">
      <c r="A7" s="505"/>
      <c r="B7" s="506" t="s">
        <v>468</v>
      </c>
      <c r="C7" s="507"/>
      <c r="D7" s="508">
        <v>0</v>
      </c>
      <c r="E7" s="508">
        <v>0</v>
      </c>
      <c r="F7" s="508">
        <f t="shared" si="0"/>
        <v>0</v>
      </c>
      <c r="G7" s="508">
        <v>0</v>
      </c>
      <c r="H7" s="508">
        <v>1</v>
      </c>
      <c r="I7" s="508">
        <f t="shared" si="1"/>
        <v>1</v>
      </c>
      <c r="J7" s="509"/>
      <c r="K7" s="506" t="s">
        <v>467</v>
      </c>
      <c r="L7" s="507"/>
      <c r="M7" s="508">
        <v>7</v>
      </c>
      <c r="N7" s="508">
        <v>4</v>
      </c>
      <c r="O7" s="508">
        <f t="shared" si="2"/>
        <v>11</v>
      </c>
      <c r="P7" s="508">
        <v>13</v>
      </c>
      <c r="Q7" s="508">
        <v>8</v>
      </c>
      <c r="R7" s="510">
        <f t="shared" si="3"/>
        <v>21</v>
      </c>
    </row>
    <row r="8" spans="1:19" ht="28.5" customHeight="1">
      <c r="A8" s="505"/>
      <c r="B8" s="506" t="s">
        <v>466</v>
      </c>
      <c r="C8" s="507"/>
      <c r="D8" s="508">
        <v>0</v>
      </c>
      <c r="E8" s="508">
        <v>0</v>
      </c>
      <c r="F8" s="508">
        <f t="shared" si="0"/>
        <v>0</v>
      </c>
      <c r="G8" s="508">
        <v>0</v>
      </c>
      <c r="H8" s="508">
        <v>0</v>
      </c>
      <c r="I8" s="508">
        <f t="shared" si="1"/>
        <v>0</v>
      </c>
      <c r="J8" s="509"/>
      <c r="K8" s="506" t="s">
        <v>465</v>
      </c>
      <c r="L8" s="507"/>
      <c r="M8" s="508">
        <v>0</v>
      </c>
      <c r="N8" s="508">
        <v>2</v>
      </c>
      <c r="O8" s="508">
        <f t="shared" si="2"/>
        <v>2</v>
      </c>
      <c r="P8" s="508">
        <v>1</v>
      </c>
      <c r="Q8" s="508">
        <v>1</v>
      </c>
      <c r="R8" s="510">
        <f t="shared" si="3"/>
        <v>2</v>
      </c>
    </row>
    <row r="9" spans="1:19" ht="28.5" customHeight="1">
      <c r="A9" s="505"/>
      <c r="B9" s="506" t="s">
        <v>464</v>
      </c>
      <c r="C9" s="507"/>
      <c r="D9" s="508">
        <v>0</v>
      </c>
      <c r="E9" s="508">
        <v>0</v>
      </c>
      <c r="F9" s="508">
        <f t="shared" si="0"/>
        <v>0</v>
      </c>
      <c r="G9" s="508">
        <v>0</v>
      </c>
      <c r="H9" s="508">
        <v>0</v>
      </c>
      <c r="I9" s="508">
        <f t="shared" si="1"/>
        <v>0</v>
      </c>
      <c r="J9" s="509"/>
      <c r="K9" s="506" t="s">
        <v>463</v>
      </c>
      <c r="L9" s="507"/>
      <c r="M9" s="508">
        <v>0</v>
      </c>
      <c r="N9" s="508">
        <v>0</v>
      </c>
      <c r="O9" s="508">
        <f t="shared" si="2"/>
        <v>0</v>
      </c>
      <c r="P9" s="508">
        <v>1</v>
      </c>
      <c r="Q9" s="508">
        <v>1</v>
      </c>
      <c r="R9" s="510">
        <f t="shared" si="3"/>
        <v>2</v>
      </c>
    </row>
    <row r="10" spans="1:19" ht="28.5" customHeight="1">
      <c r="A10" s="505"/>
      <c r="B10" s="506" t="s">
        <v>462</v>
      </c>
      <c r="C10" s="507"/>
      <c r="D10" s="508">
        <v>3</v>
      </c>
      <c r="E10" s="508">
        <v>3</v>
      </c>
      <c r="F10" s="508">
        <f t="shared" si="0"/>
        <v>6</v>
      </c>
      <c r="G10" s="508">
        <v>0</v>
      </c>
      <c r="H10" s="508">
        <v>1</v>
      </c>
      <c r="I10" s="508">
        <f t="shared" si="1"/>
        <v>1</v>
      </c>
      <c r="J10" s="509"/>
      <c r="K10" s="506" t="s">
        <v>461</v>
      </c>
      <c r="L10" s="507"/>
      <c r="M10" s="508">
        <v>1</v>
      </c>
      <c r="N10" s="508">
        <v>1</v>
      </c>
      <c r="O10" s="508">
        <f t="shared" si="2"/>
        <v>2</v>
      </c>
      <c r="P10" s="508">
        <v>0</v>
      </c>
      <c r="Q10" s="508">
        <v>0</v>
      </c>
      <c r="R10" s="510">
        <f t="shared" si="3"/>
        <v>0</v>
      </c>
    </row>
    <row r="11" spans="1:19" ht="28.5" customHeight="1">
      <c r="A11" s="505"/>
      <c r="B11" s="506" t="s">
        <v>460</v>
      </c>
      <c r="C11" s="507"/>
      <c r="D11" s="508">
        <v>0</v>
      </c>
      <c r="E11" s="508">
        <v>2</v>
      </c>
      <c r="F11" s="508">
        <f t="shared" si="0"/>
        <v>2</v>
      </c>
      <c r="G11" s="508">
        <v>1</v>
      </c>
      <c r="H11" s="508">
        <v>0</v>
      </c>
      <c r="I11" s="508">
        <f t="shared" si="1"/>
        <v>1</v>
      </c>
      <c r="J11" s="509"/>
      <c r="K11" s="506" t="s">
        <v>459</v>
      </c>
      <c r="L11" s="507"/>
      <c r="M11" s="508">
        <v>0</v>
      </c>
      <c r="N11" s="508">
        <v>0</v>
      </c>
      <c r="O11" s="508">
        <f t="shared" si="2"/>
        <v>0</v>
      </c>
      <c r="P11" s="508">
        <v>1</v>
      </c>
      <c r="Q11" s="508">
        <v>0</v>
      </c>
      <c r="R11" s="510">
        <f t="shared" si="3"/>
        <v>1</v>
      </c>
    </row>
    <row r="12" spans="1:19" ht="28.5" customHeight="1">
      <c r="A12" s="505"/>
      <c r="B12" s="506" t="s">
        <v>458</v>
      </c>
      <c r="C12" s="507"/>
      <c r="D12" s="508">
        <v>10</v>
      </c>
      <c r="E12" s="508">
        <v>5</v>
      </c>
      <c r="F12" s="508">
        <f t="shared" si="0"/>
        <v>15</v>
      </c>
      <c r="G12" s="508">
        <v>7</v>
      </c>
      <c r="H12" s="508">
        <v>2</v>
      </c>
      <c r="I12" s="508">
        <f t="shared" si="1"/>
        <v>9</v>
      </c>
      <c r="J12" s="509"/>
      <c r="K12" s="506" t="s">
        <v>457</v>
      </c>
      <c r="L12" s="507"/>
      <c r="M12" s="508">
        <v>0</v>
      </c>
      <c r="N12" s="508">
        <v>1</v>
      </c>
      <c r="O12" s="508">
        <f t="shared" si="2"/>
        <v>1</v>
      </c>
      <c r="P12" s="508">
        <v>9</v>
      </c>
      <c r="Q12" s="508">
        <v>4</v>
      </c>
      <c r="R12" s="510">
        <f t="shared" si="3"/>
        <v>13</v>
      </c>
    </row>
    <row r="13" spans="1:19" ht="28.5" customHeight="1">
      <c r="A13" s="505"/>
      <c r="B13" s="506" t="s">
        <v>456</v>
      </c>
      <c r="C13" s="507"/>
      <c r="D13" s="508">
        <v>0</v>
      </c>
      <c r="E13" s="508">
        <v>0</v>
      </c>
      <c r="F13" s="508">
        <f t="shared" si="0"/>
        <v>0</v>
      </c>
      <c r="G13" s="508">
        <v>1</v>
      </c>
      <c r="H13" s="508">
        <v>3</v>
      </c>
      <c r="I13" s="508">
        <f t="shared" si="1"/>
        <v>4</v>
      </c>
      <c r="J13" s="509"/>
      <c r="K13" s="506" t="s">
        <v>455</v>
      </c>
      <c r="L13" s="507"/>
      <c r="M13" s="508">
        <v>2</v>
      </c>
      <c r="N13" s="508">
        <v>2</v>
      </c>
      <c r="O13" s="508">
        <f t="shared" si="2"/>
        <v>4</v>
      </c>
      <c r="P13" s="508">
        <v>0</v>
      </c>
      <c r="Q13" s="508">
        <v>0</v>
      </c>
      <c r="R13" s="510">
        <f t="shared" si="3"/>
        <v>0</v>
      </c>
    </row>
    <row r="14" spans="1:19" ht="28.5" customHeight="1">
      <c r="A14" s="505"/>
      <c r="B14" s="506" t="s">
        <v>454</v>
      </c>
      <c r="C14" s="507"/>
      <c r="D14" s="508">
        <v>1</v>
      </c>
      <c r="E14" s="508">
        <v>0</v>
      </c>
      <c r="F14" s="508">
        <f t="shared" si="0"/>
        <v>1</v>
      </c>
      <c r="G14" s="508">
        <v>2</v>
      </c>
      <c r="H14" s="508">
        <v>2</v>
      </c>
      <c r="I14" s="508">
        <f t="shared" si="1"/>
        <v>4</v>
      </c>
      <c r="J14" s="509"/>
      <c r="K14" s="506" t="s">
        <v>453</v>
      </c>
      <c r="L14" s="507"/>
      <c r="M14" s="508">
        <v>2</v>
      </c>
      <c r="N14" s="508">
        <v>2</v>
      </c>
      <c r="O14" s="508">
        <f t="shared" si="2"/>
        <v>4</v>
      </c>
      <c r="P14" s="508">
        <v>7</v>
      </c>
      <c r="Q14" s="508">
        <v>3</v>
      </c>
      <c r="R14" s="510">
        <f t="shared" si="3"/>
        <v>10</v>
      </c>
    </row>
    <row r="15" spans="1:19" ht="28.5" customHeight="1">
      <c r="A15" s="505"/>
      <c r="B15" s="506" t="s">
        <v>452</v>
      </c>
      <c r="C15" s="507"/>
      <c r="D15" s="508">
        <v>10</v>
      </c>
      <c r="E15" s="508">
        <v>15</v>
      </c>
      <c r="F15" s="508">
        <f t="shared" si="0"/>
        <v>25</v>
      </c>
      <c r="G15" s="508">
        <v>15</v>
      </c>
      <c r="H15" s="508">
        <v>13</v>
      </c>
      <c r="I15" s="508">
        <f t="shared" si="1"/>
        <v>28</v>
      </c>
      <c r="J15" s="509"/>
      <c r="K15" s="506" t="s">
        <v>451</v>
      </c>
      <c r="L15" s="507"/>
      <c r="M15" s="508">
        <v>1</v>
      </c>
      <c r="N15" s="508">
        <v>0</v>
      </c>
      <c r="O15" s="508">
        <f t="shared" si="2"/>
        <v>1</v>
      </c>
      <c r="P15" s="508">
        <v>1</v>
      </c>
      <c r="Q15" s="508">
        <v>0</v>
      </c>
      <c r="R15" s="510">
        <f t="shared" si="3"/>
        <v>1</v>
      </c>
    </row>
    <row r="16" spans="1:19" ht="28.5" customHeight="1">
      <c r="A16" s="505"/>
      <c r="B16" s="506" t="s">
        <v>450</v>
      </c>
      <c r="C16" s="507"/>
      <c r="D16" s="508">
        <v>15</v>
      </c>
      <c r="E16" s="508">
        <v>12</v>
      </c>
      <c r="F16" s="508">
        <f t="shared" si="0"/>
        <v>27</v>
      </c>
      <c r="G16" s="508">
        <v>17</v>
      </c>
      <c r="H16" s="508">
        <v>11</v>
      </c>
      <c r="I16" s="508">
        <f t="shared" si="1"/>
        <v>28</v>
      </c>
      <c r="J16" s="509"/>
      <c r="K16" s="506" t="s">
        <v>449</v>
      </c>
      <c r="L16" s="507"/>
      <c r="M16" s="508">
        <v>1</v>
      </c>
      <c r="N16" s="508">
        <v>0</v>
      </c>
      <c r="O16" s="508">
        <f t="shared" si="2"/>
        <v>1</v>
      </c>
      <c r="P16" s="508">
        <v>1</v>
      </c>
      <c r="Q16" s="508">
        <v>0</v>
      </c>
      <c r="R16" s="510">
        <f t="shared" si="3"/>
        <v>1</v>
      </c>
    </row>
    <row r="17" spans="1:18" ht="28.5" customHeight="1">
      <c r="A17" s="505"/>
      <c r="B17" s="506" t="s">
        <v>448</v>
      </c>
      <c r="C17" s="507"/>
      <c r="D17" s="508">
        <v>36</v>
      </c>
      <c r="E17" s="508">
        <v>24</v>
      </c>
      <c r="F17" s="508">
        <f t="shared" si="0"/>
        <v>60</v>
      </c>
      <c r="G17" s="508">
        <v>40</v>
      </c>
      <c r="H17" s="508">
        <v>49</v>
      </c>
      <c r="I17" s="508">
        <f t="shared" si="1"/>
        <v>89</v>
      </c>
      <c r="J17" s="509"/>
      <c r="K17" s="506" t="s">
        <v>447</v>
      </c>
      <c r="L17" s="507"/>
      <c r="M17" s="508">
        <v>3</v>
      </c>
      <c r="N17" s="508">
        <v>3</v>
      </c>
      <c r="O17" s="508">
        <f t="shared" si="2"/>
        <v>6</v>
      </c>
      <c r="P17" s="508">
        <v>3</v>
      </c>
      <c r="Q17" s="508">
        <v>1</v>
      </c>
      <c r="R17" s="510">
        <f t="shared" si="3"/>
        <v>4</v>
      </c>
    </row>
    <row r="18" spans="1:18" ht="28.5" customHeight="1">
      <c r="A18" s="505"/>
      <c r="B18" s="506" t="s">
        <v>446</v>
      </c>
      <c r="C18" s="507"/>
      <c r="D18" s="508">
        <v>22</v>
      </c>
      <c r="E18" s="508">
        <v>14</v>
      </c>
      <c r="F18" s="508">
        <f t="shared" si="0"/>
        <v>36</v>
      </c>
      <c r="G18" s="508">
        <v>19</v>
      </c>
      <c r="H18" s="508">
        <v>21</v>
      </c>
      <c r="I18" s="508">
        <f t="shared" si="1"/>
        <v>40</v>
      </c>
      <c r="J18" s="509"/>
      <c r="K18" s="506" t="s">
        <v>445</v>
      </c>
      <c r="L18" s="507"/>
      <c r="M18" s="508">
        <v>1</v>
      </c>
      <c r="N18" s="508">
        <v>1</v>
      </c>
      <c r="O18" s="508">
        <f t="shared" si="2"/>
        <v>2</v>
      </c>
      <c r="P18" s="508">
        <v>0</v>
      </c>
      <c r="Q18" s="508">
        <v>0</v>
      </c>
      <c r="R18" s="510">
        <f t="shared" si="3"/>
        <v>0</v>
      </c>
    </row>
    <row r="19" spans="1:18" ht="28.5" customHeight="1">
      <c r="A19" s="505"/>
      <c r="B19" s="506" t="s">
        <v>444</v>
      </c>
      <c r="C19" s="507"/>
      <c r="D19" s="508">
        <v>1</v>
      </c>
      <c r="E19" s="508">
        <v>0</v>
      </c>
      <c r="F19" s="508">
        <f t="shared" si="0"/>
        <v>1</v>
      </c>
      <c r="G19" s="508">
        <v>0</v>
      </c>
      <c r="H19" s="508">
        <v>0</v>
      </c>
      <c r="I19" s="508">
        <f t="shared" si="1"/>
        <v>0</v>
      </c>
      <c r="J19" s="509"/>
      <c r="K19" s="506" t="s">
        <v>443</v>
      </c>
      <c r="L19" s="507"/>
      <c r="M19" s="508">
        <v>22</v>
      </c>
      <c r="N19" s="508">
        <v>26</v>
      </c>
      <c r="O19" s="508">
        <f t="shared" si="2"/>
        <v>48</v>
      </c>
      <c r="P19" s="508">
        <v>30</v>
      </c>
      <c r="Q19" s="508">
        <v>19</v>
      </c>
      <c r="R19" s="510">
        <f t="shared" si="3"/>
        <v>49</v>
      </c>
    </row>
    <row r="20" spans="1:18" ht="28.5" customHeight="1">
      <c r="A20" s="505"/>
      <c r="B20" s="506" t="s">
        <v>442</v>
      </c>
      <c r="C20" s="507"/>
      <c r="D20" s="508">
        <v>1</v>
      </c>
      <c r="E20" s="508">
        <v>0</v>
      </c>
      <c r="F20" s="508">
        <f t="shared" si="0"/>
        <v>1</v>
      </c>
      <c r="G20" s="508">
        <v>1</v>
      </c>
      <c r="H20" s="508">
        <v>0</v>
      </c>
      <c r="I20" s="508">
        <f t="shared" si="1"/>
        <v>1</v>
      </c>
      <c r="J20" s="509"/>
      <c r="K20" s="506" t="s">
        <v>441</v>
      </c>
      <c r="L20" s="507"/>
      <c r="M20" s="508">
        <v>1</v>
      </c>
      <c r="N20" s="508">
        <v>2</v>
      </c>
      <c r="O20" s="508">
        <f t="shared" si="2"/>
        <v>3</v>
      </c>
      <c r="P20" s="508">
        <v>2</v>
      </c>
      <c r="Q20" s="508">
        <v>2</v>
      </c>
      <c r="R20" s="510">
        <f t="shared" si="3"/>
        <v>4</v>
      </c>
    </row>
    <row r="21" spans="1:18" ht="28.5" customHeight="1">
      <c r="A21" s="505"/>
      <c r="B21" s="506" t="s">
        <v>440</v>
      </c>
      <c r="C21" s="507"/>
      <c r="D21" s="508">
        <v>1</v>
      </c>
      <c r="E21" s="508">
        <v>0</v>
      </c>
      <c r="F21" s="508">
        <f t="shared" si="0"/>
        <v>1</v>
      </c>
      <c r="G21" s="508">
        <v>2</v>
      </c>
      <c r="H21" s="508">
        <v>0</v>
      </c>
      <c r="I21" s="508">
        <f t="shared" si="1"/>
        <v>2</v>
      </c>
      <c r="J21" s="509"/>
      <c r="K21" s="506" t="s">
        <v>439</v>
      </c>
      <c r="L21" s="507"/>
      <c r="M21" s="508">
        <v>8</v>
      </c>
      <c r="N21" s="508">
        <v>4</v>
      </c>
      <c r="O21" s="508">
        <f t="shared" si="2"/>
        <v>12</v>
      </c>
      <c r="P21" s="508">
        <v>3</v>
      </c>
      <c r="Q21" s="508">
        <v>4</v>
      </c>
      <c r="R21" s="510">
        <f t="shared" si="3"/>
        <v>7</v>
      </c>
    </row>
    <row r="22" spans="1:18" ht="28.5" customHeight="1">
      <c r="A22" s="505"/>
      <c r="B22" s="506" t="s">
        <v>438</v>
      </c>
      <c r="C22" s="507"/>
      <c r="D22" s="508">
        <v>0</v>
      </c>
      <c r="E22" s="508">
        <v>0</v>
      </c>
      <c r="F22" s="508">
        <f t="shared" si="0"/>
        <v>0</v>
      </c>
      <c r="G22" s="508">
        <v>0</v>
      </c>
      <c r="H22" s="508">
        <v>0</v>
      </c>
      <c r="I22" s="508">
        <f t="shared" si="1"/>
        <v>0</v>
      </c>
      <c r="J22" s="509"/>
      <c r="K22" s="506" t="s">
        <v>437</v>
      </c>
      <c r="L22" s="507"/>
      <c r="M22" s="508">
        <v>7</v>
      </c>
      <c r="N22" s="508">
        <v>6</v>
      </c>
      <c r="O22" s="508">
        <f t="shared" si="2"/>
        <v>13</v>
      </c>
      <c r="P22" s="508">
        <v>1</v>
      </c>
      <c r="Q22" s="508">
        <v>1</v>
      </c>
      <c r="R22" s="510">
        <f t="shared" si="3"/>
        <v>2</v>
      </c>
    </row>
    <row r="23" spans="1:18" ht="28.5" customHeight="1">
      <c r="A23" s="505"/>
      <c r="B23" s="506" t="s">
        <v>436</v>
      </c>
      <c r="C23" s="507"/>
      <c r="D23" s="508">
        <v>0</v>
      </c>
      <c r="E23" s="508">
        <v>0</v>
      </c>
      <c r="F23" s="508">
        <f t="shared" si="0"/>
        <v>0</v>
      </c>
      <c r="G23" s="508">
        <v>1</v>
      </c>
      <c r="H23" s="508">
        <v>2</v>
      </c>
      <c r="I23" s="508">
        <f t="shared" si="1"/>
        <v>3</v>
      </c>
      <c r="J23" s="509"/>
      <c r="K23" s="506" t="s">
        <v>435</v>
      </c>
      <c r="L23" s="507"/>
      <c r="M23" s="508">
        <v>2</v>
      </c>
      <c r="N23" s="508">
        <v>0</v>
      </c>
      <c r="O23" s="508">
        <f t="shared" si="2"/>
        <v>2</v>
      </c>
      <c r="P23" s="508">
        <v>7</v>
      </c>
      <c r="Q23" s="508">
        <v>3</v>
      </c>
      <c r="R23" s="510">
        <f t="shared" si="3"/>
        <v>10</v>
      </c>
    </row>
    <row r="24" spans="1:18" ht="28.5" customHeight="1">
      <c r="A24" s="505"/>
      <c r="B24" s="506" t="s">
        <v>434</v>
      </c>
      <c r="C24" s="507"/>
      <c r="D24" s="508">
        <v>0</v>
      </c>
      <c r="E24" s="508">
        <v>0</v>
      </c>
      <c r="F24" s="508">
        <f t="shared" si="0"/>
        <v>0</v>
      </c>
      <c r="G24" s="508">
        <v>2</v>
      </c>
      <c r="H24" s="508">
        <v>1</v>
      </c>
      <c r="I24" s="508">
        <f t="shared" si="1"/>
        <v>3</v>
      </c>
      <c r="J24" s="509"/>
      <c r="K24" s="506" t="s">
        <v>433</v>
      </c>
      <c r="L24" s="507"/>
      <c r="M24" s="508">
        <v>2</v>
      </c>
      <c r="N24" s="508">
        <v>2</v>
      </c>
      <c r="O24" s="508">
        <f t="shared" si="2"/>
        <v>4</v>
      </c>
      <c r="P24" s="508">
        <v>2</v>
      </c>
      <c r="Q24" s="508">
        <v>2</v>
      </c>
      <c r="R24" s="510">
        <f t="shared" si="3"/>
        <v>4</v>
      </c>
    </row>
    <row r="25" spans="1:18" ht="28.5" customHeight="1">
      <c r="A25" s="505"/>
      <c r="B25" s="506" t="s">
        <v>432</v>
      </c>
      <c r="C25" s="507"/>
      <c r="D25" s="508">
        <v>2</v>
      </c>
      <c r="E25" s="508">
        <v>5</v>
      </c>
      <c r="F25" s="508">
        <f t="shared" si="0"/>
        <v>7</v>
      </c>
      <c r="G25" s="508">
        <v>9</v>
      </c>
      <c r="H25" s="508">
        <v>2</v>
      </c>
      <c r="I25" s="508">
        <f t="shared" si="1"/>
        <v>11</v>
      </c>
      <c r="J25" s="509"/>
      <c r="K25" s="506" t="s">
        <v>431</v>
      </c>
      <c r="L25" s="507"/>
      <c r="M25" s="508">
        <v>6</v>
      </c>
      <c r="N25" s="508">
        <v>8</v>
      </c>
      <c r="O25" s="508">
        <f t="shared" si="2"/>
        <v>14</v>
      </c>
      <c r="P25" s="508">
        <v>15</v>
      </c>
      <c r="Q25" s="508">
        <v>9</v>
      </c>
      <c r="R25" s="510">
        <f t="shared" si="3"/>
        <v>24</v>
      </c>
    </row>
    <row r="26" spans="1:18" ht="28.5" customHeight="1">
      <c r="A26" s="505"/>
      <c r="B26" s="506" t="s">
        <v>430</v>
      </c>
      <c r="C26" s="507"/>
      <c r="D26" s="508">
        <v>4</v>
      </c>
      <c r="E26" s="508">
        <v>4</v>
      </c>
      <c r="F26" s="508">
        <f t="shared" si="0"/>
        <v>8</v>
      </c>
      <c r="G26" s="508">
        <v>4</v>
      </c>
      <c r="H26" s="508">
        <v>2</v>
      </c>
      <c r="I26" s="508">
        <f t="shared" si="1"/>
        <v>6</v>
      </c>
      <c r="J26" s="509"/>
      <c r="K26" s="506" t="s">
        <v>429</v>
      </c>
      <c r="L26" s="507"/>
      <c r="M26" s="508">
        <f>SUM(D5:D29,M5:M25)</f>
        <v>240</v>
      </c>
      <c r="N26" s="508">
        <f>SUM(E5:E29,N5:N25)</f>
        <v>195</v>
      </c>
      <c r="O26" s="508">
        <f t="shared" si="2"/>
        <v>435</v>
      </c>
      <c r="P26" s="508">
        <f>SUM(G5:G29,P5:P25)</f>
        <v>271</v>
      </c>
      <c r="Q26" s="508">
        <f>SUM(H5:H29,Q5:Q25)</f>
        <v>204</v>
      </c>
      <c r="R26" s="510">
        <f>+I5+I6+I7+I8+I9+I10+I11+I12+I13+I14+I15+I16+I17+I18+I19+I20+I21+I22+I23+I24+I25+I26+I27+I28+I29+R5+R6+R7+R8+R9+R10+R11+R12+R13+R14+R15+R16+R17+R18+R19+R20+R21+R22+R23+R24+R25</f>
        <v>475</v>
      </c>
    </row>
    <row r="27" spans="1:18" ht="28.5" customHeight="1">
      <c r="A27" s="505"/>
      <c r="B27" s="506" t="s">
        <v>428</v>
      </c>
      <c r="C27" s="507"/>
      <c r="D27" s="508">
        <v>26</v>
      </c>
      <c r="E27" s="508">
        <v>18</v>
      </c>
      <c r="F27" s="508">
        <f t="shared" si="0"/>
        <v>44</v>
      </c>
      <c r="G27" s="508">
        <v>15</v>
      </c>
      <c r="H27" s="508">
        <v>14</v>
      </c>
      <c r="I27" s="508">
        <f t="shared" si="1"/>
        <v>29</v>
      </c>
      <c r="J27" s="509"/>
      <c r="K27" s="506" t="s">
        <v>427</v>
      </c>
      <c r="L27" s="507"/>
      <c r="M27" s="508">
        <v>25</v>
      </c>
      <c r="N27" s="508">
        <v>33</v>
      </c>
      <c r="O27" s="508">
        <f t="shared" si="2"/>
        <v>58</v>
      </c>
      <c r="P27" s="508">
        <v>16</v>
      </c>
      <c r="Q27" s="508">
        <v>24</v>
      </c>
      <c r="R27" s="510">
        <f>SUM(P27:Q27)</f>
        <v>40</v>
      </c>
    </row>
    <row r="28" spans="1:18" ht="28.5" customHeight="1">
      <c r="A28" s="505"/>
      <c r="B28" s="506" t="s">
        <v>426</v>
      </c>
      <c r="C28" s="507"/>
      <c r="D28" s="508">
        <v>3</v>
      </c>
      <c r="E28" s="508">
        <v>1</v>
      </c>
      <c r="F28" s="508">
        <f t="shared" si="0"/>
        <v>4</v>
      </c>
      <c r="G28" s="508">
        <v>3</v>
      </c>
      <c r="H28" s="508">
        <v>3</v>
      </c>
      <c r="I28" s="508">
        <f t="shared" si="1"/>
        <v>6</v>
      </c>
      <c r="J28" s="509"/>
      <c r="K28" s="511"/>
      <c r="L28" s="512"/>
      <c r="M28" s="508"/>
      <c r="N28" s="508"/>
      <c r="O28" s="508"/>
      <c r="P28" s="508"/>
      <c r="Q28" s="508"/>
      <c r="R28" s="510"/>
    </row>
    <row r="29" spans="1:18" ht="28.5" customHeight="1">
      <c r="A29" s="513"/>
      <c r="B29" s="514" t="s">
        <v>425</v>
      </c>
      <c r="C29" s="515"/>
      <c r="D29" s="516">
        <v>4</v>
      </c>
      <c r="E29" s="516">
        <v>1</v>
      </c>
      <c r="F29" s="516">
        <f t="shared" si="0"/>
        <v>5</v>
      </c>
      <c r="G29" s="516">
        <v>0</v>
      </c>
      <c r="H29" s="516">
        <v>1</v>
      </c>
      <c r="I29" s="516">
        <f t="shared" si="1"/>
        <v>1</v>
      </c>
      <c r="J29" s="517"/>
      <c r="K29" s="518" t="s">
        <v>424</v>
      </c>
      <c r="L29" s="519"/>
      <c r="M29" s="516">
        <f>SUM(M26:M27)</f>
        <v>265</v>
      </c>
      <c r="N29" s="516">
        <f>SUM(N26:N27)</f>
        <v>228</v>
      </c>
      <c r="O29" s="516">
        <f>SUM(M29:N29)</f>
        <v>493</v>
      </c>
      <c r="P29" s="516">
        <f>SUM(P26:P27)</f>
        <v>287</v>
      </c>
      <c r="Q29" s="516">
        <f>SUM(Q26:Q27)</f>
        <v>228</v>
      </c>
      <c r="R29" s="520">
        <f>SUM(P29:Q29)</f>
        <v>515</v>
      </c>
    </row>
    <row r="30" spans="1:18">
      <c r="O30" s="876" t="s">
        <v>423</v>
      </c>
      <c r="P30" s="876"/>
      <c r="Q30" s="876"/>
      <c r="R30" s="876"/>
    </row>
  </sheetData>
  <mergeCells count="8">
    <mergeCell ref="O30:R30"/>
    <mergeCell ref="N2:R2"/>
    <mergeCell ref="B3:B4"/>
    <mergeCell ref="D3:F3"/>
    <mergeCell ref="G3:I3"/>
    <mergeCell ref="K3:K4"/>
    <mergeCell ref="M3:O3"/>
    <mergeCell ref="P3:R3"/>
  </mergeCells>
  <phoneticPr fontId="3"/>
  <printOptions gridLinesSet="0"/>
  <pageMargins left="0.59055118110236227" right="0.59055118110236227" top="0.59055118110236227" bottom="0.47244094488188981" header="0.31496062992125984" footer="0.31496062992125984"/>
  <pageSetup paperSize="9" firstPageNumber="29" orientation="portrait" useFirstPageNumber="1" r:id="rId1"/>
  <headerFooter alignWithMargins="0">
    <oddHeader>&amp;L&amp;11人　　口</oddHeader>
    <oddFooter>&amp;C－&amp;P-1－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9" zoomScale="85" zoomScaleNormal="85" workbookViewId="0">
      <selection activeCell="O54" sqref="O54"/>
    </sheetView>
  </sheetViews>
  <sheetFormatPr defaultRowHeight="14.25"/>
  <cols>
    <col min="9" max="9" width="12.75" customWidth="1"/>
  </cols>
  <sheetData>
    <row r="1" spans="1:12">
      <c r="A1" t="s">
        <v>167</v>
      </c>
    </row>
    <row r="3" spans="1:12">
      <c r="K3" t="s">
        <v>166</v>
      </c>
      <c r="L3" t="s">
        <v>165</v>
      </c>
    </row>
    <row r="4" spans="1:12">
      <c r="J4" s="124" t="s">
        <v>608</v>
      </c>
      <c r="K4">
        <v>119</v>
      </c>
      <c r="L4">
        <v>474</v>
      </c>
    </row>
    <row r="5" spans="1:12">
      <c r="J5" s="123">
        <v>12</v>
      </c>
      <c r="K5">
        <v>142</v>
      </c>
      <c r="L5">
        <v>475</v>
      </c>
    </row>
    <row r="6" spans="1:12">
      <c r="J6" s="123">
        <v>13</v>
      </c>
      <c r="K6">
        <v>146</v>
      </c>
      <c r="L6">
        <v>507</v>
      </c>
    </row>
    <row r="7" spans="1:12">
      <c r="J7" s="123">
        <v>14</v>
      </c>
      <c r="K7">
        <v>128</v>
      </c>
      <c r="L7">
        <v>449</v>
      </c>
    </row>
    <row r="8" spans="1:12">
      <c r="J8" s="123">
        <v>15</v>
      </c>
      <c r="K8">
        <v>164</v>
      </c>
      <c r="L8">
        <v>460</v>
      </c>
    </row>
    <row r="9" spans="1:12">
      <c r="J9" s="123">
        <v>16</v>
      </c>
      <c r="K9">
        <v>174</v>
      </c>
      <c r="L9">
        <v>475</v>
      </c>
    </row>
    <row r="10" spans="1:12">
      <c r="J10" s="123">
        <v>17</v>
      </c>
      <c r="K10">
        <v>173</v>
      </c>
      <c r="L10">
        <v>433</v>
      </c>
    </row>
    <row r="11" spans="1:12">
      <c r="J11" s="123">
        <v>18</v>
      </c>
      <c r="K11">
        <v>175</v>
      </c>
      <c r="L11">
        <v>484</v>
      </c>
    </row>
    <row r="12" spans="1:12">
      <c r="J12" s="123">
        <v>19</v>
      </c>
      <c r="K12">
        <v>162</v>
      </c>
      <c r="L12">
        <v>490</v>
      </c>
    </row>
    <row r="13" spans="1:12">
      <c r="J13" s="123">
        <v>20</v>
      </c>
      <c r="K13">
        <v>183</v>
      </c>
      <c r="L13">
        <v>530</v>
      </c>
    </row>
    <row r="14" spans="1:12">
      <c r="J14" s="123">
        <v>21</v>
      </c>
      <c r="K14">
        <v>208</v>
      </c>
      <c r="L14">
        <v>516</v>
      </c>
    </row>
    <row r="15" spans="1:12">
      <c r="J15" s="123">
        <v>22</v>
      </c>
      <c r="K15">
        <v>179</v>
      </c>
      <c r="L15">
        <v>496</v>
      </c>
    </row>
    <row r="16" spans="1:12">
      <c r="J16" s="123">
        <v>23</v>
      </c>
      <c r="K16">
        <v>214</v>
      </c>
      <c r="L16">
        <v>516</v>
      </c>
    </row>
    <row r="17" spans="1:12">
      <c r="J17" s="123">
        <v>24</v>
      </c>
      <c r="K17">
        <v>200</v>
      </c>
      <c r="L17">
        <v>558</v>
      </c>
    </row>
    <row r="18" spans="1:12">
      <c r="J18" s="123">
        <v>25</v>
      </c>
      <c r="K18">
        <v>170</v>
      </c>
      <c r="L18">
        <v>515</v>
      </c>
    </row>
    <row r="19" spans="1:12">
      <c r="J19" s="123">
        <v>26</v>
      </c>
      <c r="K19">
        <v>247</v>
      </c>
      <c r="L19">
        <v>549</v>
      </c>
    </row>
    <row r="20" spans="1:12">
      <c r="J20" s="123">
        <v>27</v>
      </c>
      <c r="K20">
        <v>201</v>
      </c>
      <c r="L20">
        <v>564</v>
      </c>
    </row>
    <row r="21" spans="1:12">
      <c r="J21" s="123">
        <v>28</v>
      </c>
      <c r="K21" s="122">
        <v>229</v>
      </c>
      <c r="L21" s="122">
        <v>598</v>
      </c>
    </row>
    <row r="22" spans="1:12">
      <c r="J22" s="123">
        <v>29</v>
      </c>
      <c r="K22" s="122">
        <v>243</v>
      </c>
      <c r="L22" s="122">
        <v>609</v>
      </c>
    </row>
    <row r="23" spans="1:12">
      <c r="J23" s="123">
        <v>30</v>
      </c>
      <c r="K23" s="122">
        <v>229</v>
      </c>
      <c r="L23" s="122">
        <v>573</v>
      </c>
    </row>
    <row r="24" spans="1:12">
      <c r="J24" s="123"/>
    </row>
    <row r="25" spans="1:12">
      <c r="J25" s="123"/>
    </row>
    <row r="26" spans="1:12">
      <c r="J26" s="123"/>
      <c r="K26" s="18"/>
    </row>
    <row r="27" spans="1:12">
      <c r="J27" s="123"/>
      <c r="K27" s="122"/>
    </row>
    <row r="28" spans="1:12">
      <c r="A28" t="s">
        <v>164</v>
      </c>
      <c r="J28" s="123"/>
      <c r="L28" s="122"/>
    </row>
    <row r="29" spans="1:12">
      <c r="K29" t="s">
        <v>163</v>
      </c>
      <c r="L29" t="s">
        <v>162</v>
      </c>
    </row>
    <row r="30" spans="1:12">
      <c r="J30" s="124" t="s">
        <v>608</v>
      </c>
      <c r="K30">
        <v>1722</v>
      </c>
      <c r="L30">
        <v>1798</v>
      </c>
    </row>
    <row r="31" spans="1:12">
      <c r="J31" s="123">
        <v>12</v>
      </c>
      <c r="K31">
        <v>1857</v>
      </c>
      <c r="L31">
        <v>2020</v>
      </c>
    </row>
    <row r="32" spans="1:12">
      <c r="J32" s="123">
        <v>13</v>
      </c>
      <c r="K32">
        <v>1894</v>
      </c>
      <c r="L32">
        <v>2142</v>
      </c>
    </row>
    <row r="33" spans="10:12">
      <c r="J33" s="123">
        <v>14</v>
      </c>
      <c r="K33">
        <v>1762</v>
      </c>
      <c r="L33">
        <v>2000</v>
      </c>
    </row>
    <row r="34" spans="10:12">
      <c r="J34" s="123">
        <v>15</v>
      </c>
      <c r="K34">
        <v>1925</v>
      </c>
      <c r="L34">
        <v>1898</v>
      </c>
    </row>
    <row r="35" spans="10:12">
      <c r="J35" s="123">
        <v>16</v>
      </c>
      <c r="K35">
        <v>1874</v>
      </c>
      <c r="L35">
        <v>1896</v>
      </c>
    </row>
    <row r="36" spans="10:12">
      <c r="J36" s="123">
        <v>17</v>
      </c>
      <c r="K36">
        <v>1863</v>
      </c>
      <c r="L36">
        <v>1709</v>
      </c>
    </row>
    <row r="37" spans="10:12">
      <c r="J37" s="123">
        <v>18</v>
      </c>
      <c r="K37">
        <v>1691</v>
      </c>
      <c r="L37">
        <v>1949</v>
      </c>
    </row>
    <row r="38" spans="10:12">
      <c r="J38" s="123">
        <v>19</v>
      </c>
      <c r="K38">
        <v>1831</v>
      </c>
      <c r="L38">
        <v>1924</v>
      </c>
    </row>
    <row r="39" spans="10:12">
      <c r="J39" s="123">
        <v>20</v>
      </c>
      <c r="K39">
        <v>1994</v>
      </c>
      <c r="L39">
        <v>1989</v>
      </c>
    </row>
    <row r="40" spans="10:12">
      <c r="J40" s="123">
        <v>21</v>
      </c>
      <c r="K40">
        <v>1923</v>
      </c>
      <c r="L40">
        <v>2050</v>
      </c>
    </row>
    <row r="41" spans="10:12">
      <c r="J41" s="123">
        <v>22</v>
      </c>
      <c r="K41">
        <v>1944</v>
      </c>
      <c r="L41">
        <v>1907</v>
      </c>
    </row>
    <row r="42" spans="10:12">
      <c r="J42" s="123">
        <v>23</v>
      </c>
      <c r="K42">
        <v>1719</v>
      </c>
      <c r="L42">
        <v>1936</v>
      </c>
    </row>
    <row r="43" spans="10:12">
      <c r="J43" s="123">
        <v>24</v>
      </c>
      <c r="K43">
        <v>1944</v>
      </c>
      <c r="L43">
        <v>1906</v>
      </c>
    </row>
    <row r="44" spans="10:12">
      <c r="J44" s="123">
        <v>25</v>
      </c>
      <c r="K44">
        <v>1842</v>
      </c>
      <c r="L44">
        <v>2104</v>
      </c>
    </row>
    <row r="45" spans="10:12">
      <c r="J45" s="123">
        <v>26</v>
      </c>
      <c r="K45">
        <v>1828</v>
      </c>
      <c r="L45">
        <v>2043</v>
      </c>
    </row>
    <row r="46" spans="10:12">
      <c r="J46" s="123">
        <v>27</v>
      </c>
      <c r="K46">
        <v>2282</v>
      </c>
      <c r="L46">
        <v>2130</v>
      </c>
    </row>
    <row r="47" spans="10:12">
      <c r="J47" s="123">
        <v>28</v>
      </c>
      <c r="K47" s="122">
        <v>1866</v>
      </c>
      <c r="L47" s="122">
        <v>2151</v>
      </c>
    </row>
    <row r="48" spans="10:12">
      <c r="J48" s="123">
        <v>29</v>
      </c>
      <c r="K48" s="122">
        <v>2044</v>
      </c>
      <c r="L48" s="122">
        <v>2260</v>
      </c>
    </row>
    <row r="49" spans="10:12">
      <c r="J49" s="123">
        <v>30</v>
      </c>
      <c r="K49" s="122">
        <v>2033</v>
      </c>
      <c r="L49" s="122">
        <v>2436</v>
      </c>
    </row>
  </sheetData>
  <phoneticPr fontId="3"/>
  <pageMargins left="0.59055118110236227" right="0.59055118110236227" top="0.59055118110236227" bottom="0.59055118110236227" header="0.31496062992125984" footer="0.31496062992125984"/>
  <pageSetup paperSize="9" firstPageNumber="10" orientation="portrait" useFirstPageNumber="1" r:id="rId1"/>
  <headerFooter alignWithMargins="0">
    <oddHeader>&amp;L&amp;10人　　口</oddHeader>
    <oddFooter>&amp;C－&amp;P－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2"/>
  <sheetViews>
    <sheetView topLeftCell="A7" zoomScaleNormal="100" workbookViewId="0">
      <selection activeCell="O54" sqref="O54"/>
    </sheetView>
  </sheetViews>
  <sheetFormatPr defaultRowHeight="13.5"/>
  <cols>
    <col min="1" max="1" width="1.125" style="461" customWidth="1"/>
    <col min="2" max="2" width="5.75" style="461" customWidth="1"/>
    <col min="3" max="3" width="5.875" style="461" customWidth="1"/>
    <col min="4" max="9" width="4.875" style="461" customWidth="1"/>
    <col min="10" max="11" width="5.375" style="461" customWidth="1"/>
    <col min="12" max="17" width="4.875" style="461" customWidth="1"/>
    <col min="18" max="16384" width="9" style="461"/>
  </cols>
  <sheetData>
    <row r="1" spans="2:23" ht="27" customHeight="1">
      <c r="B1" s="460" t="s">
        <v>506</v>
      </c>
      <c r="C1" s="521"/>
      <c r="D1" s="521"/>
      <c r="E1" s="521"/>
      <c r="F1" s="521"/>
      <c r="G1" s="521"/>
    </row>
    <row r="2" spans="2:23" ht="27" customHeight="1">
      <c r="C2" s="521"/>
      <c r="D2" s="521"/>
      <c r="E2" s="521"/>
      <c r="F2" s="521"/>
      <c r="G2" s="522"/>
    </row>
    <row r="3" spans="2:23" ht="25.5" customHeight="1">
      <c r="B3" s="900" t="s">
        <v>72</v>
      </c>
      <c r="C3" s="558"/>
      <c r="D3" s="557" t="s">
        <v>504</v>
      </c>
      <c r="E3" s="557"/>
      <c r="F3" s="558"/>
      <c r="G3" s="557" t="s">
        <v>505</v>
      </c>
      <c r="H3" s="557"/>
      <c r="I3" s="558"/>
      <c r="J3" s="557" t="s">
        <v>591</v>
      </c>
      <c r="K3" s="558"/>
      <c r="L3" s="557" t="s">
        <v>504</v>
      </c>
      <c r="M3" s="557"/>
      <c r="N3" s="558"/>
      <c r="O3" s="556" t="s">
        <v>503</v>
      </c>
      <c r="P3" s="557"/>
      <c r="Q3" s="901"/>
    </row>
    <row r="4" spans="2:23" ht="25.5" customHeight="1">
      <c r="B4" s="897" t="s">
        <v>592</v>
      </c>
      <c r="C4" s="898"/>
      <c r="D4" s="884">
        <v>196</v>
      </c>
      <c r="E4" s="793"/>
      <c r="F4" s="885"/>
      <c r="G4" s="884">
        <v>67</v>
      </c>
      <c r="H4" s="793"/>
      <c r="I4" s="885"/>
      <c r="J4" s="899" t="s">
        <v>502</v>
      </c>
      <c r="K4" s="898"/>
      <c r="L4" s="884">
        <v>16</v>
      </c>
      <c r="M4" s="793"/>
      <c r="N4" s="885"/>
      <c r="O4" s="884">
        <v>12</v>
      </c>
      <c r="P4" s="793"/>
      <c r="Q4" s="896"/>
    </row>
    <row r="5" spans="2:23" ht="25.5" customHeight="1">
      <c r="B5" s="897" t="s">
        <v>593</v>
      </c>
      <c r="C5" s="898"/>
      <c r="D5" s="884">
        <v>197</v>
      </c>
      <c r="E5" s="793"/>
      <c r="F5" s="885"/>
      <c r="G5" s="884">
        <v>65</v>
      </c>
      <c r="H5" s="793"/>
      <c r="I5" s="885"/>
      <c r="J5" s="899" t="s">
        <v>501</v>
      </c>
      <c r="K5" s="898"/>
      <c r="L5" s="884">
        <v>22</v>
      </c>
      <c r="M5" s="793"/>
      <c r="N5" s="885"/>
      <c r="O5" s="884">
        <v>10</v>
      </c>
      <c r="P5" s="793"/>
      <c r="Q5" s="896"/>
    </row>
    <row r="6" spans="2:23" ht="25.5" customHeight="1">
      <c r="B6" s="897" t="s">
        <v>64</v>
      </c>
      <c r="C6" s="898"/>
      <c r="D6" s="884">
        <v>198</v>
      </c>
      <c r="E6" s="793"/>
      <c r="F6" s="885"/>
      <c r="G6" s="884">
        <v>72</v>
      </c>
      <c r="H6" s="793"/>
      <c r="I6" s="885"/>
      <c r="J6" s="899" t="s">
        <v>500</v>
      </c>
      <c r="K6" s="898"/>
      <c r="L6" s="884">
        <v>23</v>
      </c>
      <c r="M6" s="793"/>
      <c r="N6" s="885"/>
      <c r="O6" s="884">
        <v>10</v>
      </c>
      <c r="P6" s="793"/>
      <c r="Q6" s="896"/>
    </row>
    <row r="7" spans="2:23" ht="25.5" customHeight="1">
      <c r="B7" s="897" t="s">
        <v>65</v>
      </c>
      <c r="C7" s="898"/>
      <c r="D7" s="884">
        <v>199</v>
      </c>
      <c r="E7" s="793"/>
      <c r="F7" s="885"/>
      <c r="G7" s="884">
        <v>75</v>
      </c>
      <c r="H7" s="793"/>
      <c r="I7" s="885"/>
      <c r="J7" s="899" t="s">
        <v>499</v>
      </c>
      <c r="K7" s="898"/>
      <c r="L7" s="884">
        <v>17</v>
      </c>
      <c r="M7" s="793"/>
      <c r="N7" s="885"/>
      <c r="O7" s="884">
        <v>6</v>
      </c>
      <c r="P7" s="793"/>
      <c r="Q7" s="896"/>
      <c r="S7" s="521"/>
    </row>
    <row r="8" spans="2:23" ht="25.5" customHeight="1">
      <c r="B8" s="897" t="s">
        <v>66</v>
      </c>
      <c r="C8" s="898"/>
      <c r="D8" s="884">
        <v>200</v>
      </c>
      <c r="E8" s="793"/>
      <c r="F8" s="885"/>
      <c r="G8" s="884">
        <v>64</v>
      </c>
      <c r="H8" s="793"/>
      <c r="I8" s="885"/>
      <c r="J8" s="899" t="s">
        <v>498</v>
      </c>
      <c r="K8" s="898"/>
      <c r="L8" s="884">
        <v>9</v>
      </c>
      <c r="M8" s="793"/>
      <c r="N8" s="885"/>
      <c r="O8" s="884">
        <v>3</v>
      </c>
      <c r="P8" s="793"/>
      <c r="Q8" s="896"/>
      <c r="U8" s="521"/>
      <c r="W8" s="521"/>
    </row>
    <row r="9" spans="2:23" ht="25.5" customHeight="1">
      <c r="B9" s="897" t="s">
        <v>67</v>
      </c>
      <c r="C9" s="898"/>
      <c r="D9" s="884">
        <v>201</v>
      </c>
      <c r="E9" s="793"/>
      <c r="F9" s="885"/>
      <c r="G9" s="884">
        <v>84</v>
      </c>
      <c r="H9" s="793"/>
      <c r="I9" s="885"/>
      <c r="J9" s="899" t="s">
        <v>497</v>
      </c>
      <c r="K9" s="898"/>
      <c r="L9" s="884">
        <v>14</v>
      </c>
      <c r="M9" s="793"/>
      <c r="N9" s="885"/>
      <c r="O9" s="884">
        <v>7</v>
      </c>
      <c r="P9" s="793"/>
      <c r="Q9" s="896"/>
    </row>
    <row r="10" spans="2:23" ht="25.5" customHeight="1">
      <c r="B10" s="897" t="s">
        <v>68</v>
      </c>
      <c r="C10" s="898"/>
      <c r="D10" s="884">
        <v>202</v>
      </c>
      <c r="E10" s="793"/>
      <c r="F10" s="885"/>
      <c r="G10" s="884">
        <v>74</v>
      </c>
      <c r="H10" s="793"/>
      <c r="I10" s="885"/>
      <c r="J10" s="899" t="s">
        <v>496</v>
      </c>
      <c r="K10" s="898"/>
      <c r="L10" s="884">
        <v>26</v>
      </c>
      <c r="M10" s="793"/>
      <c r="N10" s="885"/>
      <c r="O10" s="884">
        <v>5</v>
      </c>
      <c r="P10" s="793"/>
      <c r="Q10" s="896"/>
    </row>
    <row r="11" spans="2:23" ht="25.5" customHeight="1">
      <c r="B11" s="897" t="s">
        <v>69</v>
      </c>
      <c r="C11" s="898"/>
      <c r="D11" s="884">
        <v>203</v>
      </c>
      <c r="E11" s="793"/>
      <c r="F11" s="885"/>
      <c r="G11" s="884">
        <v>88</v>
      </c>
      <c r="H11" s="793"/>
      <c r="I11" s="885"/>
      <c r="J11" s="899" t="s">
        <v>495</v>
      </c>
      <c r="K11" s="898"/>
      <c r="L11" s="884">
        <v>24</v>
      </c>
      <c r="M11" s="793"/>
      <c r="N11" s="885"/>
      <c r="O11" s="884">
        <v>3</v>
      </c>
      <c r="P11" s="793"/>
      <c r="Q11" s="896"/>
      <c r="T11" s="521"/>
    </row>
    <row r="12" spans="2:23" ht="25.5" customHeight="1">
      <c r="B12" s="897" t="s">
        <v>70</v>
      </c>
      <c r="C12" s="898"/>
      <c r="D12" s="884">
        <v>204</v>
      </c>
      <c r="E12" s="793"/>
      <c r="F12" s="885"/>
      <c r="G12" s="884">
        <v>72</v>
      </c>
      <c r="H12" s="793"/>
      <c r="I12" s="885"/>
      <c r="J12" s="899" t="s">
        <v>494</v>
      </c>
      <c r="K12" s="898"/>
      <c r="L12" s="884">
        <v>19</v>
      </c>
      <c r="M12" s="793"/>
      <c r="N12" s="885"/>
      <c r="O12" s="884">
        <v>12</v>
      </c>
      <c r="P12" s="793"/>
      <c r="Q12" s="896"/>
    </row>
    <row r="13" spans="2:23" ht="25.5" customHeight="1">
      <c r="B13" s="897" t="s">
        <v>542</v>
      </c>
      <c r="C13" s="898"/>
      <c r="D13" s="884">
        <v>218</v>
      </c>
      <c r="E13" s="793"/>
      <c r="F13" s="885"/>
      <c r="G13" s="884">
        <v>68</v>
      </c>
      <c r="H13" s="793"/>
      <c r="I13" s="885"/>
      <c r="J13" s="899" t="s">
        <v>493</v>
      </c>
      <c r="K13" s="898"/>
      <c r="L13" s="884">
        <v>10</v>
      </c>
      <c r="M13" s="793"/>
      <c r="N13" s="885"/>
      <c r="O13" s="884">
        <v>2</v>
      </c>
      <c r="P13" s="793"/>
      <c r="Q13" s="896"/>
    </row>
    <row r="14" spans="2:23" ht="25.5" customHeight="1">
      <c r="B14" s="897" t="s">
        <v>543</v>
      </c>
      <c r="C14" s="898"/>
      <c r="D14" s="884">
        <v>230</v>
      </c>
      <c r="E14" s="793"/>
      <c r="F14" s="885"/>
      <c r="G14" s="884">
        <v>88</v>
      </c>
      <c r="H14" s="793"/>
      <c r="I14" s="885"/>
      <c r="J14" s="899" t="s">
        <v>492</v>
      </c>
      <c r="K14" s="898"/>
      <c r="L14" s="884">
        <v>24</v>
      </c>
      <c r="M14" s="793"/>
      <c r="N14" s="885"/>
      <c r="O14" s="884">
        <v>7</v>
      </c>
      <c r="P14" s="793"/>
      <c r="Q14" s="896"/>
    </row>
    <row r="15" spans="2:23" ht="25.5" customHeight="1">
      <c r="B15" s="889" t="s">
        <v>594</v>
      </c>
      <c r="C15" s="890"/>
      <c r="D15" s="886">
        <v>226</v>
      </c>
      <c r="E15" s="887"/>
      <c r="F15" s="888"/>
      <c r="G15" s="886">
        <v>89</v>
      </c>
      <c r="H15" s="887"/>
      <c r="I15" s="888"/>
      <c r="J15" s="893" t="s">
        <v>491</v>
      </c>
      <c r="K15" s="894"/>
      <c r="L15" s="886">
        <v>22</v>
      </c>
      <c r="M15" s="887"/>
      <c r="N15" s="888"/>
      <c r="O15" s="886">
        <v>12</v>
      </c>
      <c r="P15" s="887"/>
      <c r="Q15" s="895"/>
    </row>
    <row r="16" spans="2:23" ht="21" customHeight="1">
      <c r="B16" s="350"/>
      <c r="D16" s="521"/>
      <c r="E16" s="523"/>
      <c r="F16" s="524"/>
      <c r="G16" s="525"/>
      <c r="O16" s="526" t="s">
        <v>475</v>
      </c>
    </row>
    <row r="17" spans="2:21" ht="25.5" customHeight="1">
      <c r="B17" s="350"/>
      <c r="C17" s="527"/>
      <c r="D17" s="521"/>
      <c r="E17" s="523"/>
      <c r="F17" s="524"/>
      <c r="G17" s="525"/>
    </row>
    <row r="18" spans="2:21" ht="27" customHeight="1">
      <c r="B18" s="460" t="s">
        <v>490</v>
      </c>
      <c r="C18" s="527"/>
      <c r="D18" s="521"/>
      <c r="E18" s="527"/>
      <c r="F18" s="524"/>
      <c r="G18" s="525"/>
    </row>
    <row r="19" spans="2:21" ht="21" customHeight="1">
      <c r="D19" s="521"/>
      <c r="E19" s="521"/>
      <c r="F19" s="521"/>
      <c r="G19" s="528"/>
    </row>
    <row r="20" spans="2:21" ht="18" customHeight="1">
      <c r="B20" s="529"/>
      <c r="C20" s="530" t="s">
        <v>489</v>
      </c>
      <c r="D20" s="531" t="s">
        <v>488</v>
      </c>
      <c r="E20" s="532"/>
      <c r="F20" s="532"/>
      <c r="G20" s="532"/>
      <c r="H20" s="532"/>
      <c r="I20" s="532"/>
      <c r="J20" s="532"/>
      <c r="K20" s="532"/>
      <c r="L20" s="532"/>
      <c r="M20" s="532"/>
      <c r="N20" s="532"/>
      <c r="O20" s="532"/>
      <c r="P20" s="533"/>
      <c r="Q20" s="476"/>
    </row>
    <row r="21" spans="2:21" ht="18" customHeight="1">
      <c r="B21" s="479" t="s">
        <v>487</v>
      </c>
      <c r="C21" s="534"/>
      <c r="D21" s="535" t="s">
        <v>595</v>
      </c>
      <c r="E21" s="535" t="s">
        <v>596</v>
      </c>
      <c r="F21" s="535" t="s">
        <v>597</v>
      </c>
      <c r="G21" s="535" t="s">
        <v>598</v>
      </c>
      <c r="H21" s="535" t="s">
        <v>34</v>
      </c>
      <c r="I21" s="535" t="s">
        <v>599</v>
      </c>
      <c r="J21" s="535" t="s">
        <v>600</v>
      </c>
      <c r="K21" s="535" t="s">
        <v>486</v>
      </c>
      <c r="L21" s="535" t="s">
        <v>485</v>
      </c>
      <c r="M21" s="535" t="s">
        <v>484</v>
      </c>
      <c r="N21" s="535" t="s">
        <v>601</v>
      </c>
      <c r="O21" s="535" t="s">
        <v>602</v>
      </c>
      <c r="P21" s="363" t="s">
        <v>603</v>
      </c>
      <c r="Q21" s="521"/>
    </row>
    <row r="22" spans="2:21" ht="25.5" customHeight="1">
      <c r="B22" s="882" t="s">
        <v>483</v>
      </c>
      <c r="C22" s="883"/>
      <c r="D22" s="343">
        <v>22</v>
      </c>
      <c r="E22" s="343">
        <v>20</v>
      </c>
      <c r="F22" s="283">
        <v>17</v>
      </c>
      <c r="G22" s="283">
        <v>18</v>
      </c>
      <c r="H22" s="536">
        <v>23</v>
      </c>
      <c r="I22" s="283">
        <v>22</v>
      </c>
      <c r="J22" s="283">
        <v>25</v>
      </c>
      <c r="K22" s="343">
        <v>20</v>
      </c>
      <c r="L22" s="283">
        <v>25</v>
      </c>
      <c r="M22" s="283">
        <v>31</v>
      </c>
      <c r="N22" s="536">
        <v>34</v>
      </c>
      <c r="O22" s="283">
        <v>32</v>
      </c>
      <c r="P22" s="537">
        <v>29</v>
      </c>
    </row>
    <row r="23" spans="2:21" ht="25.5" customHeight="1">
      <c r="B23" s="882" t="s">
        <v>482</v>
      </c>
      <c r="C23" s="883"/>
      <c r="D23" s="343">
        <v>4</v>
      </c>
      <c r="E23" s="343">
        <v>3</v>
      </c>
      <c r="F23" s="283">
        <v>3</v>
      </c>
      <c r="G23" s="283">
        <v>4</v>
      </c>
      <c r="H23" s="536">
        <v>3</v>
      </c>
      <c r="I23" s="283">
        <v>1</v>
      </c>
      <c r="J23" s="283">
        <v>1</v>
      </c>
      <c r="K23" s="343">
        <v>1</v>
      </c>
      <c r="L23" s="283">
        <v>1</v>
      </c>
      <c r="M23" s="283">
        <v>0</v>
      </c>
      <c r="N23" s="536">
        <v>0</v>
      </c>
      <c r="O23" s="283">
        <v>0</v>
      </c>
      <c r="P23" s="537">
        <v>1</v>
      </c>
    </row>
    <row r="24" spans="2:21" ht="25.5" customHeight="1">
      <c r="B24" s="882" t="s">
        <v>481</v>
      </c>
      <c r="C24" s="883"/>
      <c r="D24" s="343">
        <v>4</v>
      </c>
      <c r="E24" s="343">
        <v>4</v>
      </c>
      <c r="F24" s="283">
        <v>4</v>
      </c>
      <c r="G24" s="283">
        <v>4</v>
      </c>
      <c r="H24" s="536">
        <v>4</v>
      </c>
      <c r="I24" s="283">
        <v>3</v>
      </c>
      <c r="J24" s="283">
        <v>2</v>
      </c>
      <c r="K24" s="343">
        <v>2</v>
      </c>
      <c r="L24" s="283">
        <v>2</v>
      </c>
      <c r="M24" s="283">
        <v>3</v>
      </c>
      <c r="N24" s="536">
        <v>3</v>
      </c>
      <c r="O24" s="283">
        <v>2</v>
      </c>
      <c r="P24" s="537">
        <v>2</v>
      </c>
      <c r="U24" s="521"/>
    </row>
    <row r="25" spans="2:21" ht="25.5" customHeight="1">
      <c r="B25" s="882" t="s">
        <v>480</v>
      </c>
      <c r="C25" s="883"/>
      <c r="D25" s="343">
        <v>11</v>
      </c>
      <c r="E25" s="343">
        <v>13</v>
      </c>
      <c r="F25" s="283">
        <v>13</v>
      </c>
      <c r="G25" s="283">
        <v>12</v>
      </c>
      <c r="H25" s="536">
        <v>14</v>
      </c>
      <c r="I25" s="283">
        <v>9</v>
      </c>
      <c r="J25" s="283">
        <v>14</v>
      </c>
      <c r="K25" s="343">
        <v>15</v>
      </c>
      <c r="L25" s="283">
        <v>16</v>
      </c>
      <c r="M25" s="283">
        <v>17</v>
      </c>
      <c r="N25" s="536">
        <v>19</v>
      </c>
      <c r="O25" s="283">
        <v>17</v>
      </c>
      <c r="P25" s="537">
        <v>24</v>
      </c>
    </row>
    <row r="26" spans="2:21" ht="25.5" customHeight="1">
      <c r="B26" s="882" t="s">
        <v>479</v>
      </c>
      <c r="C26" s="883"/>
      <c r="D26" s="343">
        <v>3</v>
      </c>
      <c r="E26" s="343">
        <v>3</v>
      </c>
      <c r="F26" s="283">
        <v>3</v>
      </c>
      <c r="G26" s="283">
        <v>5</v>
      </c>
      <c r="H26" s="536">
        <v>6</v>
      </c>
      <c r="I26" s="283">
        <v>4</v>
      </c>
      <c r="J26" s="283">
        <v>5</v>
      </c>
      <c r="K26" s="343">
        <v>4</v>
      </c>
      <c r="L26" s="283">
        <v>6</v>
      </c>
      <c r="M26" s="283">
        <v>10</v>
      </c>
      <c r="N26" s="536">
        <v>13</v>
      </c>
      <c r="O26" s="283">
        <v>15</v>
      </c>
      <c r="P26" s="537">
        <v>11</v>
      </c>
    </row>
    <row r="27" spans="2:21" ht="25.5" customHeight="1">
      <c r="B27" s="882" t="s">
        <v>604</v>
      </c>
      <c r="C27" s="883"/>
      <c r="D27" s="343">
        <v>1</v>
      </c>
      <c r="E27" s="343">
        <v>1</v>
      </c>
      <c r="F27" s="283">
        <v>1</v>
      </c>
      <c r="G27" s="283">
        <v>1</v>
      </c>
      <c r="H27" s="536">
        <v>0</v>
      </c>
      <c r="I27" s="283">
        <v>0</v>
      </c>
      <c r="J27" s="283">
        <v>0</v>
      </c>
      <c r="K27" s="343">
        <v>0</v>
      </c>
      <c r="L27" s="283">
        <v>0</v>
      </c>
      <c r="M27" s="283">
        <v>0</v>
      </c>
      <c r="N27" s="536">
        <v>0</v>
      </c>
      <c r="O27" s="283">
        <v>0</v>
      </c>
      <c r="P27" s="537">
        <v>0</v>
      </c>
    </row>
    <row r="28" spans="2:21" ht="25.5" customHeight="1">
      <c r="B28" s="882" t="s">
        <v>478</v>
      </c>
      <c r="C28" s="883"/>
      <c r="D28" s="343">
        <v>9</v>
      </c>
      <c r="E28" s="343">
        <v>10</v>
      </c>
      <c r="F28" s="283">
        <v>12</v>
      </c>
      <c r="G28" s="283">
        <v>12</v>
      </c>
      <c r="H28" s="536">
        <v>11</v>
      </c>
      <c r="I28" s="283">
        <v>11</v>
      </c>
      <c r="J28" s="283">
        <v>15</v>
      </c>
      <c r="K28" s="343">
        <v>16</v>
      </c>
      <c r="L28" s="283">
        <v>18</v>
      </c>
      <c r="M28" s="283">
        <v>18</v>
      </c>
      <c r="N28" s="536">
        <v>18</v>
      </c>
      <c r="O28" s="283">
        <v>14</v>
      </c>
      <c r="P28" s="537">
        <v>16</v>
      </c>
    </row>
    <row r="29" spans="2:21" ht="25.5" customHeight="1">
      <c r="B29" s="882" t="s">
        <v>477</v>
      </c>
      <c r="C29" s="883"/>
      <c r="D29" s="538">
        <v>0</v>
      </c>
      <c r="E29" s="343">
        <v>0</v>
      </c>
      <c r="F29" s="283">
        <v>0</v>
      </c>
      <c r="G29" s="344">
        <v>0</v>
      </c>
      <c r="H29" s="536">
        <v>0</v>
      </c>
      <c r="I29" s="283">
        <v>0</v>
      </c>
      <c r="J29" s="344">
        <v>0</v>
      </c>
      <c r="K29" s="343">
        <v>0</v>
      </c>
      <c r="L29" s="283">
        <v>0</v>
      </c>
      <c r="M29" s="344">
        <v>0</v>
      </c>
      <c r="N29" s="536">
        <v>0</v>
      </c>
      <c r="O29" s="283">
        <v>0</v>
      </c>
      <c r="P29" s="539">
        <v>0</v>
      </c>
    </row>
    <row r="30" spans="2:21" ht="25.5" customHeight="1">
      <c r="B30" s="882" t="s">
        <v>476</v>
      </c>
      <c r="C30" s="883"/>
      <c r="D30" s="343">
        <v>11</v>
      </c>
      <c r="E30" s="343">
        <v>13</v>
      </c>
      <c r="F30" s="283">
        <v>15</v>
      </c>
      <c r="G30" s="283">
        <v>12</v>
      </c>
      <c r="H30" s="536">
        <v>16</v>
      </c>
      <c r="I30" s="283">
        <v>16</v>
      </c>
      <c r="J30" s="283">
        <v>16</v>
      </c>
      <c r="K30" s="343">
        <v>12</v>
      </c>
      <c r="L30" s="283">
        <v>11</v>
      </c>
      <c r="M30" s="283">
        <v>18</v>
      </c>
      <c r="N30" s="536">
        <v>24</v>
      </c>
      <c r="O30" s="283">
        <v>56</v>
      </c>
      <c r="P30" s="537">
        <v>93</v>
      </c>
    </row>
    <row r="31" spans="2:21" ht="25.5" customHeight="1">
      <c r="B31" s="891" t="s">
        <v>363</v>
      </c>
      <c r="C31" s="892"/>
      <c r="D31" s="540">
        <f t="shared" ref="D31:M31" si="0">SUM(D22:D30)</f>
        <v>65</v>
      </c>
      <c r="E31" s="540">
        <f t="shared" si="0"/>
        <v>67</v>
      </c>
      <c r="F31" s="540">
        <f t="shared" si="0"/>
        <v>68</v>
      </c>
      <c r="G31" s="540">
        <f t="shared" si="0"/>
        <v>68</v>
      </c>
      <c r="H31" s="540">
        <f t="shared" si="0"/>
        <v>77</v>
      </c>
      <c r="I31" s="540">
        <f t="shared" si="0"/>
        <v>66</v>
      </c>
      <c r="J31" s="540">
        <f t="shared" si="0"/>
        <v>78</v>
      </c>
      <c r="K31" s="540">
        <f t="shared" si="0"/>
        <v>70</v>
      </c>
      <c r="L31" s="540">
        <f t="shared" si="0"/>
        <v>79</v>
      </c>
      <c r="M31" s="540">
        <f t="shared" si="0"/>
        <v>97</v>
      </c>
      <c r="N31" s="540">
        <f>SUM(N22:N30)</f>
        <v>111</v>
      </c>
      <c r="O31" s="541">
        <f>SUM(O22:O30)</f>
        <v>136</v>
      </c>
      <c r="P31" s="542">
        <f>SUM(P22:P30)</f>
        <v>176</v>
      </c>
    </row>
    <row r="32" spans="2:21" ht="21.75" customHeight="1">
      <c r="B32" s="461" t="s">
        <v>605</v>
      </c>
      <c r="N32" s="526" t="s">
        <v>475</v>
      </c>
      <c r="O32" s="543"/>
      <c r="P32" s="543"/>
    </row>
  </sheetData>
  <mergeCells count="88">
    <mergeCell ref="O4:Q4"/>
    <mergeCell ref="B3:C3"/>
    <mergeCell ref="D3:F3"/>
    <mergeCell ref="G3:I3"/>
    <mergeCell ref="J3:K3"/>
    <mergeCell ref="L3:N3"/>
    <mergeCell ref="O3:Q3"/>
    <mergeCell ref="B4:C4"/>
    <mergeCell ref="D4:F4"/>
    <mergeCell ref="G4:I4"/>
    <mergeCell ref="J4:K4"/>
    <mergeCell ref="L4:N4"/>
    <mergeCell ref="O6:Q6"/>
    <mergeCell ref="B5:C5"/>
    <mergeCell ref="D5:F5"/>
    <mergeCell ref="G5:I5"/>
    <mergeCell ref="J5:K5"/>
    <mergeCell ref="L5:N5"/>
    <mergeCell ref="O5:Q5"/>
    <mergeCell ref="B6:C6"/>
    <mergeCell ref="D6:F6"/>
    <mergeCell ref="G6:I6"/>
    <mergeCell ref="J6:K6"/>
    <mergeCell ref="L6:N6"/>
    <mergeCell ref="O8:Q8"/>
    <mergeCell ref="B7:C7"/>
    <mergeCell ref="D7:F7"/>
    <mergeCell ref="G7:I7"/>
    <mergeCell ref="J7:K7"/>
    <mergeCell ref="L7:N7"/>
    <mergeCell ref="O7:Q7"/>
    <mergeCell ref="B8:C8"/>
    <mergeCell ref="D8:F8"/>
    <mergeCell ref="G8:I8"/>
    <mergeCell ref="J8:K8"/>
    <mergeCell ref="L8:N8"/>
    <mergeCell ref="O10:Q10"/>
    <mergeCell ref="B9:C9"/>
    <mergeCell ref="D9:F9"/>
    <mergeCell ref="G9:I9"/>
    <mergeCell ref="J9:K9"/>
    <mergeCell ref="L9:N9"/>
    <mergeCell ref="O9:Q9"/>
    <mergeCell ref="B10:C10"/>
    <mergeCell ref="D10:F10"/>
    <mergeCell ref="G10:I10"/>
    <mergeCell ref="J10:K10"/>
    <mergeCell ref="L10:N10"/>
    <mergeCell ref="O12:Q12"/>
    <mergeCell ref="B11:C11"/>
    <mergeCell ref="D11:F11"/>
    <mergeCell ref="G11:I11"/>
    <mergeCell ref="J11:K11"/>
    <mergeCell ref="L11:N11"/>
    <mergeCell ref="O11:Q11"/>
    <mergeCell ref="B12:C12"/>
    <mergeCell ref="D12:F12"/>
    <mergeCell ref="G12:I12"/>
    <mergeCell ref="J12:K12"/>
    <mergeCell ref="L12:N12"/>
    <mergeCell ref="J15:K15"/>
    <mergeCell ref="L15:N15"/>
    <mergeCell ref="O15:Q15"/>
    <mergeCell ref="O13:Q13"/>
    <mergeCell ref="B14:C14"/>
    <mergeCell ref="D14:F14"/>
    <mergeCell ref="J14:K14"/>
    <mergeCell ref="L14:N14"/>
    <mergeCell ref="O14:Q14"/>
    <mergeCell ref="B13:C13"/>
    <mergeCell ref="D13:F13"/>
    <mergeCell ref="J13:K13"/>
    <mergeCell ref="L13:N13"/>
    <mergeCell ref="B30:C30"/>
    <mergeCell ref="B31:C31"/>
    <mergeCell ref="B23:C23"/>
    <mergeCell ref="B24:C24"/>
    <mergeCell ref="B25:C25"/>
    <mergeCell ref="B26:C26"/>
    <mergeCell ref="B27:C27"/>
    <mergeCell ref="B28:C28"/>
    <mergeCell ref="B22:C22"/>
    <mergeCell ref="G13:I13"/>
    <mergeCell ref="G14:I14"/>
    <mergeCell ref="G15:I15"/>
    <mergeCell ref="B29:C29"/>
    <mergeCell ref="B15:C15"/>
    <mergeCell ref="D15:F15"/>
  </mergeCells>
  <phoneticPr fontId="3"/>
  <pageMargins left="0.59055118110236227" right="0.27559055118110237" top="0.59055118110236227" bottom="0.59055118110236227" header="0.31496062992125984" footer="0.31496062992125984"/>
  <pageSetup paperSize="9" firstPageNumber="30" orientation="portrait" useFirstPageNumber="1" r:id="rId1"/>
  <headerFooter alignWithMargins="0">
    <oddHeader>&amp;R&amp;11人　　口</oddHeader>
    <oddFooter>&amp;C&amp;"ＭＳ 明朝,標準"－&amp;P-1－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J43"/>
  <sheetViews>
    <sheetView workbookViewId="0">
      <selection activeCell="O54" sqref="O54"/>
    </sheetView>
  </sheetViews>
  <sheetFormatPr defaultRowHeight="14.25"/>
  <cols>
    <col min="4" max="4" width="7.5" customWidth="1"/>
    <col min="5" max="5" width="7.875" customWidth="1"/>
    <col min="9" max="9" width="12.75" customWidth="1"/>
    <col min="10" max="11" width="8.375" customWidth="1"/>
    <col min="12" max="12" width="10" customWidth="1"/>
    <col min="13" max="13" width="11.75" customWidth="1"/>
    <col min="14" max="14" width="7.875" customWidth="1"/>
    <col min="15" max="15" width="11.25" customWidth="1"/>
    <col min="16" max="16" width="7.25" customWidth="1"/>
    <col min="17" max="17" width="8.875" customWidth="1"/>
    <col min="18" max="18" width="7.875" customWidth="1"/>
    <col min="19" max="19" width="8.5" customWidth="1"/>
    <col min="20" max="35" width="5.625" customWidth="1"/>
    <col min="36" max="36" width="6" customWidth="1"/>
  </cols>
  <sheetData>
    <row r="1" spans="1:62" ht="21.75" customHeight="1">
      <c r="A1" s="104" t="s">
        <v>507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62" ht="21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 t="s">
        <v>35</v>
      </c>
      <c r="O2" s="3"/>
      <c r="P2" s="3" t="s">
        <v>36</v>
      </c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</row>
    <row r="3" spans="1:62" ht="21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41" t="s">
        <v>33</v>
      </c>
      <c r="L3" s="57" t="s">
        <v>520</v>
      </c>
      <c r="M3" s="42" t="s">
        <v>521</v>
      </c>
      <c r="N3" s="11"/>
      <c r="O3" s="3"/>
      <c r="P3" s="41" t="s">
        <v>33</v>
      </c>
      <c r="Q3" s="57" t="s">
        <v>520</v>
      </c>
      <c r="R3" s="42" t="s">
        <v>521</v>
      </c>
      <c r="S3" s="55"/>
      <c r="T3" s="11"/>
      <c r="U3" s="53"/>
      <c r="V3" s="53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5"/>
      <c r="AI3" s="5"/>
      <c r="AJ3" s="5"/>
      <c r="AK3" s="5"/>
      <c r="AL3" s="5"/>
      <c r="AM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62" ht="21.75" customHeight="1">
      <c r="A4" s="3"/>
      <c r="B4" s="3"/>
      <c r="G4" s="3"/>
      <c r="H4" s="3"/>
      <c r="I4" s="3"/>
      <c r="J4" s="6" t="s">
        <v>0</v>
      </c>
      <c r="K4" s="43"/>
      <c r="L4" s="58"/>
      <c r="M4" s="44"/>
      <c r="N4" s="322"/>
      <c r="O4" s="6" t="s">
        <v>0</v>
      </c>
      <c r="P4" s="43"/>
      <c r="Q4" s="58"/>
      <c r="R4" s="44"/>
      <c r="S4" s="43"/>
      <c r="T4" s="11"/>
      <c r="U4" s="321"/>
      <c r="V4" s="321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5"/>
      <c r="AI4" s="5"/>
      <c r="AJ4" s="5"/>
      <c r="AK4" s="5"/>
      <c r="AL4" s="5"/>
      <c r="AM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</row>
    <row r="5" spans="1:62" ht="21.75" customHeight="1">
      <c r="A5" s="3"/>
      <c r="B5" s="3"/>
      <c r="C5" s="3"/>
      <c r="D5" s="3"/>
      <c r="E5" s="3"/>
      <c r="F5" s="3"/>
      <c r="G5" s="3"/>
      <c r="H5" s="3"/>
      <c r="I5" s="3"/>
      <c r="J5" s="5" t="s">
        <v>20</v>
      </c>
      <c r="K5" s="301">
        <v>1069</v>
      </c>
      <c r="L5" s="7">
        <v>1208</v>
      </c>
      <c r="M5" s="319">
        <v>1303</v>
      </c>
      <c r="N5" s="52"/>
      <c r="O5" s="5" t="s">
        <v>20</v>
      </c>
      <c r="P5" s="301">
        <v>1194</v>
      </c>
      <c r="Q5" s="7">
        <v>1241</v>
      </c>
      <c r="R5" s="319">
        <v>1389</v>
      </c>
      <c r="S5" s="50"/>
      <c r="T5" s="11"/>
      <c r="U5" s="321"/>
      <c r="V5" s="321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5"/>
      <c r="AI5" s="5"/>
      <c r="AJ5" s="5"/>
      <c r="AK5" s="5"/>
      <c r="AL5" s="5"/>
      <c r="AM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</row>
    <row r="6" spans="1:62" ht="21.75" customHeight="1">
      <c r="A6" s="3"/>
      <c r="B6" s="3"/>
      <c r="C6" s="3"/>
      <c r="D6" s="3"/>
      <c r="E6" s="3"/>
      <c r="F6" s="3"/>
      <c r="G6" s="3"/>
      <c r="H6" s="3"/>
      <c r="I6" s="3"/>
      <c r="J6" s="5" t="s">
        <v>2</v>
      </c>
      <c r="K6" s="56">
        <v>1108</v>
      </c>
      <c r="L6" s="8">
        <v>1082</v>
      </c>
      <c r="M6" s="320">
        <v>1182</v>
      </c>
      <c r="N6" s="51"/>
      <c r="O6" s="5" t="s">
        <v>2</v>
      </c>
      <c r="P6" s="56">
        <v>1107</v>
      </c>
      <c r="Q6" s="8">
        <v>1144</v>
      </c>
      <c r="R6" s="320">
        <v>1275</v>
      </c>
      <c r="S6" s="13"/>
      <c r="T6" s="15"/>
      <c r="U6" s="15"/>
      <c r="V6" s="7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</row>
    <row r="7" spans="1:62" ht="21.75" customHeight="1">
      <c r="A7" s="3"/>
      <c r="B7" s="3"/>
      <c r="C7" s="3"/>
      <c r="D7" s="3"/>
      <c r="E7" s="3"/>
      <c r="F7" s="3"/>
      <c r="G7" s="3"/>
      <c r="H7" s="3"/>
      <c r="I7" s="3"/>
      <c r="J7" s="5" t="s">
        <v>3</v>
      </c>
      <c r="K7" s="56">
        <v>1055</v>
      </c>
      <c r="L7" s="8">
        <v>1104</v>
      </c>
      <c r="M7" s="320">
        <v>1101</v>
      </c>
      <c r="N7" s="51"/>
      <c r="O7" s="5" t="s">
        <v>3</v>
      </c>
      <c r="P7" s="56">
        <v>1139</v>
      </c>
      <c r="Q7" s="8">
        <v>1129</v>
      </c>
      <c r="R7" s="320">
        <v>1130</v>
      </c>
      <c r="T7" s="16"/>
      <c r="U7" s="16"/>
      <c r="V7" s="8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</row>
    <row r="8" spans="1:62" ht="21.75" customHeight="1">
      <c r="A8" s="3"/>
      <c r="B8" s="3"/>
      <c r="C8" s="3"/>
      <c r="D8" s="3"/>
      <c r="E8" s="3"/>
      <c r="F8" s="3"/>
      <c r="G8" s="3"/>
      <c r="H8" s="3"/>
      <c r="I8" s="18"/>
      <c r="J8" s="5" t="s">
        <v>4</v>
      </c>
      <c r="K8" s="56">
        <v>1188</v>
      </c>
      <c r="L8" s="8">
        <v>1059</v>
      </c>
      <c r="M8" s="320">
        <v>1089</v>
      </c>
      <c r="N8" s="51"/>
      <c r="O8" s="5" t="s">
        <v>4</v>
      </c>
      <c r="P8" s="56">
        <v>1059</v>
      </c>
      <c r="Q8" s="8">
        <v>1122</v>
      </c>
      <c r="R8" s="320">
        <v>1068</v>
      </c>
      <c r="S8" s="12"/>
      <c r="T8" s="16"/>
      <c r="U8" s="16"/>
      <c r="V8" s="8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</row>
    <row r="9" spans="1:62" ht="21.75" customHeight="1">
      <c r="A9" s="3"/>
      <c r="B9" s="3"/>
      <c r="C9" s="3"/>
      <c r="D9" s="3"/>
      <c r="E9" s="3"/>
      <c r="F9" s="3"/>
      <c r="G9" s="3"/>
      <c r="H9" s="3"/>
      <c r="I9" s="3"/>
      <c r="J9" s="5" t="s">
        <v>5</v>
      </c>
      <c r="K9" s="56">
        <v>1025</v>
      </c>
      <c r="L9" s="155">
        <v>996</v>
      </c>
      <c r="M9" s="320">
        <v>871</v>
      </c>
      <c r="N9" s="51"/>
      <c r="O9" s="5" t="s">
        <v>5</v>
      </c>
      <c r="P9" s="56">
        <v>934</v>
      </c>
      <c r="Q9" s="155">
        <v>885</v>
      </c>
      <c r="R9" s="320">
        <v>859</v>
      </c>
      <c r="T9" s="16"/>
      <c r="U9" s="16"/>
      <c r="V9" s="8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</row>
    <row r="10" spans="1:62" ht="21.75" customHeight="1">
      <c r="A10" s="3"/>
      <c r="B10" s="3"/>
      <c r="C10" s="3"/>
      <c r="D10" s="3"/>
      <c r="E10" s="3"/>
      <c r="F10" s="3"/>
      <c r="G10" s="3"/>
      <c r="H10" s="3"/>
      <c r="I10" s="3"/>
      <c r="J10" s="5" t="s">
        <v>6</v>
      </c>
      <c r="K10" s="56">
        <v>1246</v>
      </c>
      <c r="L10" s="155">
        <v>1194</v>
      </c>
      <c r="M10" s="320">
        <v>1202</v>
      </c>
      <c r="N10" s="51"/>
      <c r="O10" s="5" t="s">
        <v>6</v>
      </c>
      <c r="P10" s="56">
        <v>1164</v>
      </c>
      <c r="Q10" s="155">
        <v>1117</v>
      </c>
      <c r="R10" s="320">
        <v>1119</v>
      </c>
      <c r="T10" s="16"/>
      <c r="U10" s="16"/>
      <c r="V10" s="8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</row>
    <row r="11" spans="1:62" ht="21.75" customHeight="1">
      <c r="A11" s="3" t="s">
        <v>7</v>
      </c>
      <c r="B11" s="3"/>
      <c r="C11" s="3"/>
      <c r="D11" s="3"/>
      <c r="E11" s="3"/>
      <c r="F11" s="3"/>
      <c r="G11" s="3"/>
      <c r="H11" s="3"/>
      <c r="I11" s="3"/>
      <c r="J11" s="5" t="s">
        <v>8</v>
      </c>
      <c r="K11" s="56">
        <v>1341</v>
      </c>
      <c r="L11" s="155">
        <v>1356</v>
      </c>
      <c r="M11" s="320">
        <v>1397</v>
      </c>
      <c r="N11" s="51"/>
      <c r="O11" s="5" t="s">
        <v>8</v>
      </c>
      <c r="P11" s="56">
        <v>1399</v>
      </c>
      <c r="Q11" s="155">
        <v>1294</v>
      </c>
      <c r="R11" s="320">
        <v>1264</v>
      </c>
      <c r="T11" s="16"/>
      <c r="U11" s="16"/>
      <c r="V11" s="8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</row>
    <row r="12" spans="1:62" ht="21.75" customHeight="1">
      <c r="A12" s="3" t="s">
        <v>7</v>
      </c>
      <c r="B12" s="3"/>
      <c r="C12" s="3"/>
      <c r="D12" s="3"/>
      <c r="E12" s="3"/>
      <c r="F12" s="3"/>
      <c r="G12" s="3"/>
      <c r="H12" s="3"/>
      <c r="I12" s="3"/>
      <c r="J12" s="5" t="s">
        <v>9</v>
      </c>
      <c r="K12" s="56">
        <v>1141</v>
      </c>
      <c r="L12" s="155">
        <v>1359</v>
      </c>
      <c r="M12" s="320">
        <v>1373</v>
      </c>
      <c r="N12" s="51"/>
      <c r="O12" s="5" t="s">
        <v>9</v>
      </c>
      <c r="P12" s="56">
        <v>1093</v>
      </c>
      <c r="Q12" s="155">
        <v>1408</v>
      </c>
      <c r="R12" s="320">
        <v>1352</v>
      </c>
      <c r="T12" s="16"/>
      <c r="U12" s="16"/>
      <c r="V12" s="8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</row>
    <row r="13" spans="1:62" ht="21.75" customHeight="1">
      <c r="A13" s="3"/>
      <c r="B13" s="3"/>
      <c r="C13" s="3"/>
      <c r="D13" s="3"/>
      <c r="E13" s="3"/>
      <c r="F13" s="3"/>
      <c r="G13" s="3"/>
      <c r="H13" s="3"/>
      <c r="I13" s="3"/>
      <c r="J13" s="5" t="s">
        <v>10</v>
      </c>
      <c r="K13" s="56">
        <v>1073</v>
      </c>
      <c r="L13" s="155">
        <v>1141</v>
      </c>
      <c r="M13" s="320">
        <v>1374</v>
      </c>
      <c r="N13" s="51"/>
      <c r="O13" s="5" t="s">
        <v>10</v>
      </c>
      <c r="P13" s="56">
        <v>1064</v>
      </c>
      <c r="Q13" s="155">
        <v>1076</v>
      </c>
      <c r="R13" s="320">
        <v>1424</v>
      </c>
      <c r="T13" s="16"/>
      <c r="U13" s="16"/>
      <c r="V13" s="8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</row>
    <row r="14" spans="1:62" ht="21.75" customHeight="1">
      <c r="A14" s="3"/>
      <c r="B14" s="3"/>
      <c r="C14" s="3"/>
      <c r="D14" s="3"/>
      <c r="E14" s="3"/>
      <c r="F14" s="3"/>
      <c r="G14" s="3"/>
      <c r="H14" s="3"/>
      <c r="I14" s="3"/>
      <c r="J14" s="5" t="s">
        <v>11</v>
      </c>
      <c r="K14" s="56">
        <v>1161</v>
      </c>
      <c r="L14" s="155">
        <v>1069</v>
      </c>
      <c r="M14" s="320">
        <v>1154</v>
      </c>
      <c r="N14" s="51"/>
      <c r="O14" s="5" t="s">
        <v>11</v>
      </c>
      <c r="P14" s="56">
        <v>1179</v>
      </c>
      <c r="Q14" s="155">
        <v>1074</v>
      </c>
      <c r="R14" s="320">
        <v>1092</v>
      </c>
      <c r="T14" s="16"/>
      <c r="U14" s="16"/>
      <c r="V14" s="8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</row>
    <row r="15" spans="1:62" ht="21.75" customHeight="1">
      <c r="A15" s="3"/>
      <c r="B15" s="3"/>
      <c r="C15" s="3"/>
      <c r="D15" s="3"/>
      <c r="E15" s="3"/>
      <c r="F15" s="3"/>
      <c r="G15" s="3"/>
      <c r="H15" s="3"/>
      <c r="I15" s="3"/>
      <c r="J15" s="5" t="s">
        <v>12</v>
      </c>
      <c r="K15" s="56">
        <v>1284</v>
      </c>
      <c r="L15" s="155">
        <v>1155</v>
      </c>
      <c r="M15" s="320">
        <v>1045</v>
      </c>
      <c r="N15" s="51"/>
      <c r="O15" s="5" t="s">
        <v>12</v>
      </c>
      <c r="P15" s="56">
        <v>1348</v>
      </c>
      <c r="Q15" s="155">
        <v>1156</v>
      </c>
      <c r="R15" s="320">
        <v>1049</v>
      </c>
      <c r="T15" s="16"/>
      <c r="U15" s="16"/>
      <c r="V15" s="8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</row>
    <row r="16" spans="1:62" ht="21.75" customHeight="1">
      <c r="A16" s="1"/>
      <c r="B16" s="3"/>
      <c r="C16" s="3"/>
      <c r="D16" s="3"/>
      <c r="E16" s="3"/>
      <c r="F16" s="3"/>
      <c r="G16" s="3"/>
      <c r="H16" s="3"/>
      <c r="I16" s="3"/>
      <c r="J16" s="5" t="s">
        <v>13</v>
      </c>
      <c r="K16" s="56">
        <v>1004</v>
      </c>
      <c r="L16" s="155">
        <v>1272</v>
      </c>
      <c r="M16" s="320">
        <v>1168</v>
      </c>
      <c r="N16" s="51"/>
      <c r="O16" s="5" t="s">
        <v>13</v>
      </c>
      <c r="P16" s="56">
        <v>1077</v>
      </c>
      <c r="Q16" s="155">
        <v>1304</v>
      </c>
      <c r="R16" s="320">
        <v>1123</v>
      </c>
      <c r="T16" s="16"/>
      <c r="U16" s="16"/>
      <c r="V16" s="8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</row>
    <row r="17" spans="1:57" ht="21.75" customHeight="1">
      <c r="A17" s="2"/>
      <c r="B17" s="3"/>
      <c r="C17" s="3"/>
      <c r="D17" s="3"/>
      <c r="E17" s="3"/>
      <c r="F17" s="3"/>
      <c r="G17" s="3"/>
      <c r="H17" s="3"/>
      <c r="I17" s="3"/>
      <c r="J17" s="5" t="s">
        <v>14</v>
      </c>
      <c r="K17" s="56">
        <v>711</v>
      </c>
      <c r="L17" s="155">
        <v>984</v>
      </c>
      <c r="M17" s="320">
        <v>1195</v>
      </c>
      <c r="N17" s="51"/>
      <c r="O17" s="5" t="s">
        <v>14</v>
      </c>
      <c r="P17" s="56">
        <v>803</v>
      </c>
      <c r="Q17" s="155">
        <v>1033</v>
      </c>
      <c r="R17" s="320">
        <v>1236</v>
      </c>
      <c r="T17" s="16"/>
      <c r="U17" s="16"/>
      <c r="V17" s="8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</row>
    <row r="18" spans="1:57" ht="21.75" customHeight="1">
      <c r="A18" s="3"/>
      <c r="B18" s="4"/>
      <c r="C18" s="3"/>
      <c r="D18" s="3"/>
      <c r="E18" s="3"/>
      <c r="F18" s="3"/>
      <c r="G18" s="3"/>
      <c r="H18" s="3"/>
      <c r="I18" s="3"/>
      <c r="J18" s="5" t="s">
        <v>15</v>
      </c>
      <c r="K18" s="56">
        <v>679</v>
      </c>
      <c r="L18" s="155">
        <v>695</v>
      </c>
      <c r="M18" s="320">
        <v>963</v>
      </c>
      <c r="N18" s="51"/>
      <c r="O18" s="5" t="s">
        <v>15</v>
      </c>
      <c r="P18" s="56">
        <v>741</v>
      </c>
      <c r="Q18" s="155">
        <v>755</v>
      </c>
      <c r="R18" s="320">
        <v>956</v>
      </c>
      <c r="T18" s="16"/>
      <c r="U18" s="16"/>
      <c r="V18" s="8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</row>
    <row r="19" spans="1:57" ht="21.75" customHeight="1">
      <c r="A19" s="3"/>
      <c r="B19" s="4"/>
      <c r="C19" s="3"/>
      <c r="D19" s="3"/>
      <c r="E19" s="3"/>
      <c r="F19" s="3"/>
      <c r="G19" s="3"/>
      <c r="H19" s="3"/>
      <c r="I19" s="10" t="s">
        <v>21</v>
      </c>
      <c r="J19" s="5" t="s">
        <v>16</v>
      </c>
      <c r="K19" s="56">
        <v>546</v>
      </c>
      <c r="L19" s="155">
        <v>656</v>
      </c>
      <c r="M19" s="320">
        <v>686</v>
      </c>
      <c r="N19" s="51"/>
      <c r="O19" s="5" t="s">
        <v>16</v>
      </c>
      <c r="P19" s="56">
        <v>553</v>
      </c>
      <c r="Q19" s="155">
        <v>678</v>
      </c>
      <c r="R19" s="320">
        <v>678</v>
      </c>
      <c r="T19" s="16"/>
      <c r="U19" s="16"/>
      <c r="V19" s="8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</row>
    <row r="20" spans="1:57" ht="21.75" customHeight="1">
      <c r="A20" s="1" t="s">
        <v>22</v>
      </c>
      <c r="B20" s="4"/>
      <c r="C20" s="3"/>
      <c r="D20" s="3"/>
      <c r="E20" s="3"/>
      <c r="F20" s="3"/>
      <c r="G20" s="3"/>
      <c r="H20" s="3"/>
      <c r="I20" s="3"/>
      <c r="J20" s="5" t="s">
        <v>17</v>
      </c>
      <c r="K20" s="56">
        <v>423</v>
      </c>
      <c r="L20" s="155">
        <v>547</v>
      </c>
      <c r="M20" s="320">
        <v>634</v>
      </c>
      <c r="N20" s="51"/>
      <c r="O20" s="5" t="s">
        <v>17</v>
      </c>
      <c r="P20" s="56">
        <v>315</v>
      </c>
      <c r="Q20" s="155">
        <v>477</v>
      </c>
      <c r="R20" s="320">
        <v>612</v>
      </c>
      <c r="T20" s="16"/>
      <c r="U20" s="16"/>
      <c r="V20" s="8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</row>
    <row r="21" spans="1:57" ht="21.75" customHeight="1">
      <c r="A21" s="3"/>
      <c r="B21" s="4"/>
      <c r="C21" s="3"/>
      <c r="D21" s="3"/>
      <c r="E21" s="3"/>
      <c r="F21" s="3"/>
      <c r="G21" s="3"/>
      <c r="H21" s="3"/>
      <c r="I21" s="3"/>
      <c r="J21" s="5" t="s">
        <v>18</v>
      </c>
      <c r="K21" s="56">
        <v>351</v>
      </c>
      <c r="L21" s="155">
        <v>398</v>
      </c>
      <c r="M21" s="320">
        <v>512</v>
      </c>
      <c r="N21" s="51"/>
      <c r="O21" s="5" t="s">
        <v>18</v>
      </c>
      <c r="P21" s="56">
        <v>184</v>
      </c>
      <c r="Q21" s="155">
        <v>235</v>
      </c>
      <c r="R21" s="320">
        <v>393</v>
      </c>
      <c r="T21" s="16"/>
      <c r="U21" s="16"/>
      <c r="V21" s="8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</row>
    <row r="22" spans="1:57" ht="21.75" customHeight="1">
      <c r="A22" s="3"/>
      <c r="B22" s="4"/>
      <c r="C22" s="3"/>
      <c r="D22" s="3"/>
      <c r="E22" s="3"/>
      <c r="F22" s="3"/>
      <c r="G22" s="3"/>
      <c r="H22" s="3"/>
      <c r="I22" s="3"/>
      <c r="J22" s="5" t="s">
        <v>19</v>
      </c>
      <c r="K22" s="56">
        <v>270</v>
      </c>
      <c r="L22" s="155">
        <v>306</v>
      </c>
      <c r="M22" s="320">
        <v>364</v>
      </c>
      <c r="N22" s="51"/>
      <c r="O22" s="5" t="s">
        <v>19</v>
      </c>
      <c r="P22" s="56">
        <v>103</v>
      </c>
      <c r="Q22" s="155">
        <v>122</v>
      </c>
      <c r="R22" s="320">
        <v>195</v>
      </c>
      <c r="T22" s="16"/>
      <c r="U22" s="16"/>
      <c r="V22" s="8"/>
    </row>
    <row r="23" spans="1:57" ht="21.75" customHeight="1">
      <c r="A23" s="3"/>
      <c r="B23" s="4"/>
      <c r="C23" s="3"/>
      <c r="D23" s="3"/>
      <c r="E23" s="3"/>
      <c r="F23" s="3"/>
      <c r="G23" s="3"/>
      <c r="H23" s="3"/>
      <c r="I23" s="3"/>
      <c r="J23" s="9" t="s">
        <v>1</v>
      </c>
      <c r="K23" s="302">
        <v>231</v>
      </c>
      <c r="L23" s="303">
        <v>280</v>
      </c>
      <c r="M23" s="45">
        <v>305</v>
      </c>
      <c r="N23" s="51"/>
      <c r="O23" s="9" t="s">
        <v>1</v>
      </c>
      <c r="P23" s="302">
        <v>65</v>
      </c>
      <c r="Q23" s="303">
        <v>75</v>
      </c>
      <c r="R23" s="45">
        <v>85</v>
      </c>
      <c r="T23" s="16"/>
      <c r="U23" s="16"/>
      <c r="V23" s="8"/>
    </row>
    <row r="24" spans="1:57" ht="21.75" customHeight="1">
      <c r="A24" s="3"/>
      <c r="B24" s="4"/>
      <c r="C24" s="3"/>
      <c r="D24" s="3"/>
      <c r="E24" s="3"/>
      <c r="F24" s="3"/>
      <c r="G24" s="3"/>
      <c r="H24" s="3"/>
      <c r="I24" s="3"/>
      <c r="J24" s="6"/>
      <c r="K24" s="6"/>
      <c r="L24" s="8"/>
      <c r="M24" s="8"/>
      <c r="N24" s="8"/>
      <c r="O24" s="8"/>
      <c r="P24" s="8"/>
      <c r="Q24" s="8"/>
      <c r="R24" s="6"/>
      <c r="S24" s="6"/>
      <c r="T24" s="17"/>
      <c r="U24" s="17"/>
      <c r="V24" s="8"/>
    </row>
    <row r="25" spans="1:57" ht="21.75" customHeight="1">
      <c r="A25" s="3"/>
      <c r="B25" s="4"/>
      <c r="C25" s="3"/>
      <c r="D25" s="3"/>
      <c r="E25" s="3"/>
      <c r="F25" s="3"/>
      <c r="G25" s="3"/>
      <c r="H25" s="3"/>
      <c r="I25" s="3"/>
      <c r="J25" s="19" t="s">
        <v>24</v>
      </c>
      <c r="K25" s="19"/>
      <c r="L25" s="32" t="s">
        <v>26</v>
      </c>
      <c r="M25" s="33" t="s">
        <v>27</v>
      </c>
      <c r="N25" s="32" t="s">
        <v>28</v>
      </c>
      <c r="O25" s="34"/>
    </row>
    <row r="26" spans="1:57" ht="21.75" customHeight="1">
      <c r="A26" s="3"/>
      <c r="B26" s="3"/>
      <c r="C26" s="3"/>
      <c r="D26" s="3"/>
      <c r="E26" s="3"/>
      <c r="F26" s="3"/>
      <c r="G26" s="3"/>
      <c r="H26" s="3"/>
      <c r="I26" s="3"/>
      <c r="J26" s="35"/>
      <c r="K26" s="35"/>
      <c r="L26" s="19" t="s">
        <v>25</v>
      </c>
      <c r="M26" s="19" t="s">
        <v>25</v>
      </c>
      <c r="N26" s="19" t="s">
        <v>25</v>
      </c>
      <c r="O26" s="36" t="s">
        <v>31</v>
      </c>
    </row>
    <row r="27" spans="1:57" ht="21.75" customHeight="1">
      <c r="A27" s="3"/>
      <c r="B27" s="3"/>
      <c r="C27" s="3"/>
      <c r="D27" s="3"/>
      <c r="E27" s="3"/>
      <c r="F27" s="3"/>
      <c r="G27" s="3"/>
      <c r="H27" s="3"/>
      <c r="I27" s="3"/>
      <c r="J27" s="37" t="s">
        <v>237</v>
      </c>
      <c r="K27" s="37"/>
      <c r="L27" s="21">
        <v>7637</v>
      </c>
      <c r="M27" s="21">
        <v>15840</v>
      </c>
      <c r="N27" s="21">
        <v>1458</v>
      </c>
      <c r="O27" s="38">
        <f t="shared" ref="O27:O33" si="0">SUM(L27:N27)</f>
        <v>24935</v>
      </c>
    </row>
    <row r="28" spans="1:57" ht="21.75" customHeight="1">
      <c r="A28" s="3"/>
      <c r="B28" s="3"/>
      <c r="C28" s="3"/>
      <c r="D28" s="3"/>
      <c r="E28" s="3"/>
      <c r="F28" s="3"/>
      <c r="G28" s="3"/>
      <c r="H28" s="3"/>
      <c r="I28" s="3"/>
      <c r="J28" s="37" t="s">
        <v>23</v>
      </c>
      <c r="K28" s="37"/>
      <c r="L28" s="21">
        <v>7867</v>
      </c>
      <c r="M28" s="21">
        <v>18658</v>
      </c>
      <c r="N28" s="21">
        <v>2089</v>
      </c>
      <c r="O28" s="38">
        <f t="shared" si="0"/>
        <v>28614</v>
      </c>
    </row>
    <row r="29" spans="1:57" ht="24" customHeight="1">
      <c r="A29" s="3"/>
      <c r="B29" s="3"/>
      <c r="C29" s="3"/>
      <c r="D29" s="3"/>
      <c r="E29" s="3"/>
      <c r="F29" s="3"/>
      <c r="G29" s="3"/>
      <c r="H29" s="3"/>
      <c r="I29" s="3"/>
      <c r="J29" s="37" t="s">
        <v>29</v>
      </c>
      <c r="K29" s="37"/>
      <c r="L29" s="21">
        <v>7281</v>
      </c>
      <c r="M29" s="21">
        <v>20294</v>
      </c>
      <c r="N29" s="21">
        <v>2674</v>
      </c>
      <c r="O29" s="38">
        <f t="shared" si="0"/>
        <v>30249</v>
      </c>
    </row>
    <row r="30" spans="1:57" ht="24" customHeight="1">
      <c r="J30" s="37" t="s">
        <v>30</v>
      </c>
      <c r="K30" s="37"/>
      <c r="L30" s="21">
        <v>6904</v>
      </c>
      <c r="M30" s="21">
        <v>21734</v>
      </c>
      <c r="N30" s="21">
        <v>3461</v>
      </c>
      <c r="O30" s="38">
        <f t="shared" si="0"/>
        <v>32099</v>
      </c>
    </row>
    <row r="31" spans="1:57" ht="24" customHeight="1">
      <c r="J31" s="37" t="s">
        <v>32</v>
      </c>
      <c r="K31" s="37"/>
      <c r="L31" s="21">
        <v>6672</v>
      </c>
      <c r="M31" s="21">
        <v>22394</v>
      </c>
      <c r="N31" s="21">
        <v>4461</v>
      </c>
      <c r="O31" s="38">
        <f t="shared" si="0"/>
        <v>33527</v>
      </c>
    </row>
    <row r="32" spans="1:57" ht="24" customHeight="1">
      <c r="J32" s="39" t="s">
        <v>34</v>
      </c>
      <c r="K32" s="37"/>
      <c r="L32" s="40">
        <v>6908</v>
      </c>
      <c r="M32" s="21">
        <v>23054</v>
      </c>
      <c r="N32" s="21">
        <v>5224</v>
      </c>
      <c r="O32" s="38">
        <f t="shared" si="0"/>
        <v>35186</v>
      </c>
    </row>
    <row r="33" spans="9:15" ht="24" customHeight="1">
      <c r="J33" s="39" t="s">
        <v>484</v>
      </c>
      <c r="K33" s="39"/>
      <c r="L33" s="40">
        <v>7380</v>
      </c>
      <c r="M33" s="21">
        <v>23454</v>
      </c>
      <c r="N33" s="21">
        <v>6383</v>
      </c>
      <c r="O33" s="38">
        <f t="shared" si="0"/>
        <v>37217</v>
      </c>
    </row>
    <row r="36" spans="9:15">
      <c r="J36" s="27"/>
      <c r="K36" s="46"/>
      <c r="L36" s="23" t="s">
        <v>26</v>
      </c>
      <c r="M36" s="24" t="s">
        <v>27</v>
      </c>
      <c r="N36" s="25" t="s">
        <v>28</v>
      </c>
    </row>
    <row r="37" spans="9:15">
      <c r="J37" s="20" t="s">
        <v>237</v>
      </c>
      <c r="K37" s="47"/>
      <c r="L37" s="28">
        <f t="shared" ref="L37:L43" si="1">+L27/O27</f>
        <v>0.30627631842791259</v>
      </c>
      <c r="M37" s="28">
        <f t="shared" ref="M37:M43" si="2">+M27/O27</f>
        <v>0.63525165430118302</v>
      </c>
      <c r="N37" s="29">
        <f t="shared" ref="N37:N43" si="3">+N27/O27</f>
        <v>5.847202727090435E-2</v>
      </c>
      <c r="O37" s="26"/>
    </row>
    <row r="38" spans="9:15">
      <c r="I38" s="10" t="s">
        <v>21</v>
      </c>
      <c r="J38" s="22" t="s">
        <v>23</v>
      </c>
      <c r="K38" s="47"/>
      <c r="L38" s="28">
        <f t="shared" si="1"/>
        <v>0.27493534633396238</v>
      </c>
      <c r="M38" s="28">
        <f t="shared" si="2"/>
        <v>0.65205843293492693</v>
      </c>
      <c r="N38" s="29">
        <f t="shared" si="3"/>
        <v>7.3006220731110641E-2</v>
      </c>
      <c r="O38" s="26"/>
    </row>
    <row r="39" spans="9:15">
      <c r="J39" s="20" t="s">
        <v>29</v>
      </c>
      <c r="K39" s="48"/>
      <c r="L39" s="28">
        <f t="shared" si="1"/>
        <v>0.24070217197262719</v>
      </c>
      <c r="M39" s="28">
        <f t="shared" si="2"/>
        <v>0.67089821151112439</v>
      </c>
      <c r="N39" s="29">
        <f t="shared" si="3"/>
        <v>8.8399616516248475E-2</v>
      </c>
      <c r="O39" s="26"/>
    </row>
    <row r="40" spans="9:15">
      <c r="J40" s="22" t="s">
        <v>30</v>
      </c>
      <c r="K40" s="47"/>
      <c r="L40" s="28">
        <f t="shared" si="1"/>
        <v>0.21508458207420791</v>
      </c>
      <c r="M40" s="28">
        <f t="shared" si="2"/>
        <v>0.67709274432225308</v>
      </c>
      <c r="N40" s="29">
        <f t="shared" si="3"/>
        <v>0.10782267360353905</v>
      </c>
      <c r="O40" s="26"/>
    </row>
    <row r="41" spans="9:15">
      <c r="J41" s="20" t="s">
        <v>32</v>
      </c>
      <c r="K41" s="48"/>
      <c r="L41" s="60">
        <f t="shared" si="1"/>
        <v>0.19900378799176782</v>
      </c>
      <c r="M41" s="60">
        <f t="shared" si="2"/>
        <v>0.66793927282488741</v>
      </c>
      <c r="N41" s="61">
        <f t="shared" si="3"/>
        <v>0.13305693918334477</v>
      </c>
      <c r="O41" s="26"/>
    </row>
    <row r="42" spans="9:15">
      <c r="J42" s="330" t="s">
        <v>34</v>
      </c>
      <c r="K42" s="47"/>
      <c r="L42" s="60">
        <f t="shared" si="1"/>
        <v>0.19632808503382027</v>
      </c>
      <c r="M42" s="60">
        <f t="shared" si="2"/>
        <v>0.65520377422838627</v>
      </c>
      <c r="N42" s="29">
        <f t="shared" si="3"/>
        <v>0.14846814073779344</v>
      </c>
      <c r="O42" s="26"/>
    </row>
    <row r="43" spans="9:15">
      <c r="J43" s="31" t="s">
        <v>484</v>
      </c>
      <c r="K43" s="49"/>
      <c r="L43" s="331">
        <f t="shared" si="1"/>
        <v>0.19829647741623452</v>
      </c>
      <c r="M43" s="331">
        <f t="shared" si="2"/>
        <v>0.63019587822769163</v>
      </c>
      <c r="N43" s="332">
        <f t="shared" si="3"/>
        <v>0.17150764435607382</v>
      </c>
    </row>
  </sheetData>
  <phoneticPr fontId="3"/>
  <pageMargins left="0.59055118110236227" right="0.59055118110236227" top="0.59055118110236227" bottom="0.59055118110236227" header="0.31496062992125984" footer="0.31496062992125984"/>
  <pageSetup paperSize="9" firstPageNumber="11" orientation="portrait" useFirstPageNumber="1" r:id="rId1"/>
  <headerFooter alignWithMargins="0">
    <oddHeader>&amp;R&amp;10人　　口</oddHeader>
    <oddFooter>&amp;C－&amp;P－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zoomScaleNormal="100" workbookViewId="0">
      <selection activeCell="O54" sqref="O54"/>
    </sheetView>
  </sheetViews>
  <sheetFormatPr defaultRowHeight="13.5"/>
  <cols>
    <col min="1" max="1" width="10.625" style="64" customWidth="1"/>
    <col min="2" max="8" width="10.5" style="63" customWidth="1"/>
    <col min="9" max="16384" width="9" style="63"/>
  </cols>
  <sheetData>
    <row r="1" spans="1:16" ht="21" customHeight="1">
      <c r="A1" s="348" t="s">
        <v>37</v>
      </c>
      <c r="B1" s="349"/>
      <c r="C1" s="349"/>
      <c r="D1" s="349"/>
      <c r="E1" s="349"/>
      <c r="F1" s="349"/>
      <c r="G1" s="349"/>
      <c r="H1" s="349"/>
    </row>
    <row r="2" spans="1:16" ht="21" customHeight="1">
      <c r="A2" s="350"/>
      <c r="B2" s="349"/>
      <c r="C2" s="349"/>
      <c r="D2" s="349"/>
      <c r="E2" s="349"/>
      <c r="F2" s="349"/>
      <c r="G2" s="349"/>
      <c r="H2" s="350" t="s">
        <v>539</v>
      </c>
    </row>
    <row r="3" spans="1:16" ht="21" customHeight="1">
      <c r="A3" s="554" t="s">
        <v>38</v>
      </c>
      <c r="B3" s="556" t="s">
        <v>39</v>
      </c>
      <c r="C3" s="557"/>
      <c r="D3" s="557"/>
      <c r="E3" s="558"/>
      <c r="F3" s="559" t="s">
        <v>40</v>
      </c>
      <c r="G3" s="561" t="s">
        <v>41</v>
      </c>
      <c r="H3" s="564" t="s">
        <v>42</v>
      </c>
    </row>
    <row r="4" spans="1:16" ht="21" customHeight="1">
      <c r="A4" s="555"/>
      <c r="B4" s="566" t="s">
        <v>43</v>
      </c>
      <c r="C4" s="566" t="s">
        <v>44</v>
      </c>
      <c r="D4" s="566"/>
      <c r="E4" s="566"/>
      <c r="F4" s="560"/>
      <c r="G4" s="562"/>
      <c r="H4" s="565"/>
    </row>
    <row r="5" spans="1:16" ht="21" customHeight="1">
      <c r="A5" s="555"/>
      <c r="B5" s="566"/>
      <c r="C5" s="88" t="s">
        <v>45</v>
      </c>
      <c r="D5" s="88" t="s">
        <v>36</v>
      </c>
      <c r="E5" s="88" t="s">
        <v>35</v>
      </c>
      <c r="F5" s="560"/>
      <c r="G5" s="563"/>
      <c r="H5" s="565"/>
      <c r="J5" s="65"/>
      <c r="K5" s="65"/>
      <c r="L5" s="65"/>
      <c r="M5" s="65"/>
      <c r="N5" s="65"/>
      <c r="O5" s="66"/>
      <c r="P5" s="67"/>
    </row>
    <row r="6" spans="1:16" ht="21.75" customHeight="1">
      <c r="A6" s="352" t="s">
        <v>546</v>
      </c>
      <c r="B6" s="85">
        <v>7299</v>
      </c>
      <c r="C6" s="85">
        <f t="shared" ref="C6:C14" si="0">SUM(D6:E6)</f>
        <v>26502</v>
      </c>
      <c r="D6" s="85">
        <v>13312</v>
      </c>
      <c r="E6" s="85">
        <v>13190</v>
      </c>
      <c r="F6" s="85">
        <v>962</v>
      </c>
      <c r="G6" s="86">
        <v>3.7999999999999999E-2</v>
      </c>
      <c r="H6" s="87">
        <f t="shared" ref="H6:H36" si="1">C6/B6</f>
        <v>3.6309083436087137</v>
      </c>
      <c r="J6" s="65"/>
      <c r="K6" s="65"/>
      <c r="L6" s="65"/>
      <c r="M6" s="65"/>
      <c r="N6" s="65"/>
      <c r="O6" s="66"/>
      <c r="P6" s="67"/>
    </row>
    <row r="7" spans="1:16" ht="21.75" customHeight="1">
      <c r="A7" s="352" t="s">
        <v>46</v>
      </c>
      <c r="B7" s="85">
        <v>7546</v>
      </c>
      <c r="C7" s="85">
        <f t="shared" si="0"/>
        <v>27156</v>
      </c>
      <c r="D7" s="85">
        <v>13614</v>
      </c>
      <c r="E7" s="85">
        <v>13542</v>
      </c>
      <c r="F7" s="85">
        <f t="shared" ref="F7:F36" si="2">C7-C6</f>
        <v>654</v>
      </c>
      <c r="G7" s="86">
        <f t="shared" ref="G7:G36" si="3">F7/C6</f>
        <v>2.4677382839031016E-2</v>
      </c>
      <c r="H7" s="87">
        <f t="shared" si="1"/>
        <v>3.5987278028094356</v>
      </c>
      <c r="J7" s="65"/>
      <c r="K7" s="65"/>
      <c r="L7" s="65"/>
      <c r="M7" s="65"/>
      <c r="N7" s="65"/>
      <c r="O7" s="66"/>
      <c r="P7" s="67"/>
    </row>
    <row r="8" spans="1:16" ht="21.75" customHeight="1">
      <c r="A8" s="352" t="s">
        <v>540</v>
      </c>
      <c r="B8" s="85">
        <v>7786</v>
      </c>
      <c r="C8" s="85">
        <f t="shared" si="0"/>
        <v>27813</v>
      </c>
      <c r="D8" s="85">
        <v>13920</v>
      </c>
      <c r="E8" s="85">
        <v>13893</v>
      </c>
      <c r="F8" s="85">
        <f t="shared" si="2"/>
        <v>657</v>
      </c>
      <c r="G8" s="86">
        <f t="shared" si="3"/>
        <v>2.4193548387096774E-2</v>
      </c>
      <c r="H8" s="87">
        <f t="shared" si="1"/>
        <v>3.5721808374004622</v>
      </c>
      <c r="J8" s="65"/>
      <c r="K8" s="65"/>
      <c r="L8" s="65"/>
      <c r="M8" s="65"/>
      <c r="N8" s="65"/>
      <c r="O8" s="66"/>
      <c r="P8" s="67"/>
    </row>
    <row r="9" spans="1:16" ht="21.75" customHeight="1">
      <c r="A9" s="352" t="s">
        <v>541</v>
      </c>
      <c r="B9" s="85">
        <v>7885</v>
      </c>
      <c r="C9" s="85">
        <f t="shared" si="0"/>
        <v>28268</v>
      </c>
      <c r="D9" s="85">
        <v>14121</v>
      </c>
      <c r="E9" s="85">
        <v>14147</v>
      </c>
      <c r="F9" s="85">
        <f t="shared" si="2"/>
        <v>455</v>
      </c>
      <c r="G9" s="86">
        <f t="shared" si="3"/>
        <v>1.6359256462805161E-2</v>
      </c>
      <c r="H9" s="87">
        <f t="shared" si="1"/>
        <v>3.5850348763474953</v>
      </c>
      <c r="J9" s="65"/>
      <c r="K9" s="65"/>
      <c r="L9" s="65"/>
      <c r="M9" s="65"/>
      <c r="N9" s="65"/>
      <c r="O9" s="66"/>
      <c r="P9" s="67"/>
    </row>
    <row r="10" spans="1:16" ht="21.75" customHeight="1">
      <c r="A10" s="352" t="s">
        <v>47</v>
      </c>
      <c r="B10" s="85">
        <v>8025</v>
      </c>
      <c r="C10" s="85">
        <f t="shared" si="0"/>
        <v>28631</v>
      </c>
      <c r="D10" s="85">
        <v>14285</v>
      </c>
      <c r="E10" s="85">
        <v>14346</v>
      </c>
      <c r="F10" s="85">
        <f t="shared" si="2"/>
        <v>363</v>
      </c>
      <c r="G10" s="86">
        <f t="shared" si="3"/>
        <v>1.2841375406820434E-2</v>
      </c>
      <c r="H10" s="87">
        <f t="shared" si="1"/>
        <v>3.5677258566978192</v>
      </c>
      <c r="J10" s="65"/>
      <c r="K10" s="65"/>
      <c r="L10" s="65"/>
      <c r="M10" s="65"/>
      <c r="N10" s="65"/>
      <c r="O10" s="66"/>
      <c r="P10" s="67"/>
    </row>
    <row r="11" spans="1:16" ht="21.75" customHeight="1">
      <c r="A11" s="352" t="s">
        <v>48</v>
      </c>
      <c r="B11" s="85">
        <v>8111</v>
      </c>
      <c r="C11" s="85">
        <f t="shared" si="0"/>
        <v>28792</v>
      </c>
      <c r="D11" s="85">
        <v>14355</v>
      </c>
      <c r="E11" s="85">
        <v>14437</v>
      </c>
      <c r="F11" s="85">
        <f t="shared" si="2"/>
        <v>161</v>
      </c>
      <c r="G11" s="86">
        <f t="shared" si="3"/>
        <v>5.6232754706437077E-3</v>
      </c>
      <c r="H11" s="87">
        <f t="shared" si="1"/>
        <v>3.5497472568117372</v>
      </c>
      <c r="J11" s="65"/>
      <c r="K11" s="65"/>
      <c r="L11" s="65"/>
      <c r="M11" s="65"/>
      <c r="N11" s="65"/>
      <c r="O11" s="66"/>
      <c r="P11" s="67"/>
    </row>
    <row r="12" spans="1:16" ht="21.75" customHeight="1">
      <c r="A12" s="352" t="s">
        <v>49</v>
      </c>
      <c r="B12" s="85">
        <v>8235</v>
      </c>
      <c r="C12" s="85">
        <f t="shared" si="0"/>
        <v>28985</v>
      </c>
      <c r="D12" s="85">
        <v>14457</v>
      </c>
      <c r="E12" s="85">
        <v>14528</v>
      </c>
      <c r="F12" s="85">
        <f t="shared" si="2"/>
        <v>193</v>
      </c>
      <c r="G12" s="86">
        <f t="shared" si="3"/>
        <v>6.7032509030286189E-3</v>
      </c>
      <c r="H12" s="87">
        <f t="shared" si="1"/>
        <v>3.5197328476017002</v>
      </c>
      <c r="J12" s="65"/>
      <c r="K12" s="65"/>
      <c r="L12" s="65"/>
      <c r="M12" s="65"/>
      <c r="N12" s="65"/>
      <c r="O12" s="66"/>
      <c r="P12" s="67"/>
    </row>
    <row r="13" spans="1:16" ht="21.75" customHeight="1">
      <c r="A13" s="352" t="s">
        <v>50</v>
      </c>
      <c r="B13" s="85">
        <v>8480</v>
      </c>
      <c r="C13" s="85">
        <f t="shared" si="0"/>
        <v>29441</v>
      </c>
      <c r="D13" s="85">
        <v>14668</v>
      </c>
      <c r="E13" s="85">
        <v>14773</v>
      </c>
      <c r="F13" s="85">
        <f t="shared" si="2"/>
        <v>456</v>
      </c>
      <c r="G13" s="86">
        <f t="shared" si="3"/>
        <v>1.5732275314818009E-2</v>
      </c>
      <c r="H13" s="87">
        <f t="shared" si="1"/>
        <v>3.4718160377358491</v>
      </c>
      <c r="J13" s="65"/>
      <c r="K13" s="65"/>
      <c r="L13" s="65"/>
      <c r="M13" s="65"/>
      <c r="N13" s="65"/>
      <c r="O13" s="66"/>
      <c r="P13" s="67"/>
    </row>
    <row r="14" spans="1:16" ht="21.75" customHeight="1">
      <c r="A14" s="352" t="s">
        <v>51</v>
      </c>
      <c r="B14" s="85">
        <v>8681</v>
      </c>
      <c r="C14" s="85">
        <f t="shared" si="0"/>
        <v>29708</v>
      </c>
      <c r="D14" s="85">
        <v>14843</v>
      </c>
      <c r="E14" s="85">
        <v>14865</v>
      </c>
      <c r="F14" s="85">
        <f t="shared" si="2"/>
        <v>267</v>
      </c>
      <c r="G14" s="86">
        <f t="shared" si="3"/>
        <v>9.0689854284840866E-3</v>
      </c>
      <c r="H14" s="87">
        <f t="shared" si="1"/>
        <v>3.4221863840571363</v>
      </c>
      <c r="J14" s="65"/>
      <c r="K14" s="65"/>
      <c r="L14" s="65"/>
      <c r="M14" s="65"/>
      <c r="N14" s="65"/>
      <c r="O14" s="66"/>
      <c r="P14" s="67"/>
    </row>
    <row r="15" spans="1:16" ht="21.75" customHeight="1">
      <c r="A15" s="352" t="s">
        <v>52</v>
      </c>
      <c r="B15" s="85">
        <v>8858</v>
      </c>
      <c r="C15" s="85">
        <v>30037</v>
      </c>
      <c r="D15" s="85">
        <v>15023</v>
      </c>
      <c r="E15" s="85">
        <v>15014</v>
      </c>
      <c r="F15" s="85">
        <f t="shared" si="2"/>
        <v>329</v>
      </c>
      <c r="G15" s="86">
        <f t="shared" si="3"/>
        <v>1.1074458058435438E-2</v>
      </c>
      <c r="H15" s="87">
        <f t="shared" si="1"/>
        <v>3.3909460374802438</v>
      </c>
      <c r="J15" s="65"/>
      <c r="K15" s="65"/>
      <c r="L15" s="65"/>
      <c r="M15" s="65"/>
      <c r="N15" s="65"/>
      <c r="O15" s="66"/>
      <c r="P15" s="67"/>
    </row>
    <row r="16" spans="1:16" ht="21.75" customHeight="1">
      <c r="A16" s="352" t="s">
        <v>53</v>
      </c>
      <c r="B16" s="85">
        <v>9091</v>
      </c>
      <c r="C16" s="85">
        <v>30302</v>
      </c>
      <c r="D16" s="85">
        <v>15108</v>
      </c>
      <c r="E16" s="85">
        <v>15194</v>
      </c>
      <c r="F16" s="85">
        <f t="shared" si="2"/>
        <v>265</v>
      </c>
      <c r="G16" s="86">
        <f t="shared" si="3"/>
        <v>8.8224523088191228E-3</v>
      </c>
      <c r="H16" s="87">
        <f t="shared" si="1"/>
        <v>3.3331866681333189</v>
      </c>
      <c r="J16" s="65"/>
      <c r="K16" s="65"/>
      <c r="L16" s="65"/>
      <c r="M16" s="65"/>
      <c r="N16" s="65"/>
      <c r="O16" s="66"/>
      <c r="P16" s="67"/>
    </row>
    <row r="17" spans="1:16" ht="21.75" customHeight="1">
      <c r="A17" s="352" t="s">
        <v>54</v>
      </c>
      <c r="B17" s="85">
        <v>9329</v>
      </c>
      <c r="C17" s="85">
        <v>30733</v>
      </c>
      <c r="D17" s="85">
        <v>15293</v>
      </c>
      <c r="E17" s="85">
        <v>15440</v>
      </c>
      <c r="F17" s="85">
        <f t="shared" si="2"/>
        <v>431</v>
      </c>
      <c r="G17" s="86">
        <f t="shared" si="3"/>
        <v>1.4223483598442346E-2</v>
      </c>
      <c r="H17" s="87">
        <f t="shared" si="1"/>
        <v>3.2943509486547327</v>
      </c>
      <c r="J17" s="65"/>
      <c r="K17" s="65"/>
      <c r="L17" s="65"/>
      <c r="M17" s="65"/>
      <c r="N17" s="65"/>
      <c r="O17" s="66"/>
      <c r="P17" s="67"/>
    </row>
    <row r="18" spans="1:16" ht="21.75" customHeight="1">
      <c r="A18" s="352" t="s">
        <v>55</v>
      </c>
      <c r="B18" s="336">
        <v>9628</v>
      </c>
      <c r="C18" s="336">
        <v>31229</v>
      </c>
      <c r="D18" s="336">
        <v>15492</v>
      </c>
      <c r="E18" s="336">
        <v>15737</v>
      </c>
      <c r="F18" s="85">
        <f t="shared" si="2"/>
        <v>496</v>
      </c>
      <c r="G18" s="86">
        <f t="shared" si="3"/>
        <v>1.6139003676829466E-2</v>
      </c>
      <c r="H18" s="87">
        <f t="shared" si="1"/>
        <v>3.243560448691317</v>
      </c>
      <c r="J18" s="65"/>
      <c r="K18" s="65"/>
      <c r="L18" s="65"/>
      <c r="M18" s="65"/>
      <c r="N18" s="65"/>
      <c r="O18" s="66"/>
      <c r="P18" s="67"/>
    </row>
    <row r="19" spans="1:16" ht="21.75" customHeight="1">
      <c r="A19" s="352" t="s">
        <v>56</v>
      </c>
      <c r="B19" s="336">
        <v>9946</v>
      </c>
      <c r="C19" s="336">
        <v>31838</v>
      </c>
      <c r="D19" s="336">
        <v>15794</v>
      </c>
      <c r="E19" s="336">
        <v>16044</v>
      </c>
      <c r="F19" s="85">
        <f t="shared" si="2"/>
        <v>609</v>
      </c>
      <c r="G19" s="86">
        <f t="shared" si="3"/>
        <v>1.9501104742386883E-2</v>
      </c>
      <c r="H19" s="87">
        <f t="shared" si="1"/>
        <v>3.2010858636637844</v>
      </c>
      <c r="J19" s="65"/>
      <c r="K19" s="65"/>
      <c r="L19" s="65"/>
      <c r="M19" s="65"/>
      <c r="N19" s="65"/>
      <c r="O19" s="66"/>
      <c r="P19" s="67"/>
    </row>
    <row r="20" spans="1:16" ht="21.75" customHeight="1">
      <c r="A20" s="352" t="s">
        <v>57</v>
      </c>
      <c r="B20" s="336">
        <v>10303</v>
      </c>
      <c r="C20" s="336">
        <v>32397</v>
      </c>
      <c r="D20" s="336">
        <v>16118</v>
      </c>
      <c r="E20" s="336">
        <v>16279</v>
      </c>
      <c r="F20" s="336">
        <f t="shared" si="2"/>
        <v>559</v>
      </c>
      <c r="G20" s="86">
        <f t="shared" si="3"/>
        <v>1.7557635529869966E-2</v>
      </c>
      <c r="H20" s="338">
        <f t="shared" si="1"/>
        <v>3.1444239541881007</v>
      </c>
      <c r="J20" s="65"/>
      <c r="K20" s="65"/>
      <c r="L20" s="65"/>
      <c r="M20" s="65"/>
      <c r="N20" s="65"/>
      <c r="O20" s="66"/>
      <c r="P20" s="67"/>
    </row>
    <row r="21" spans="1:16" ht="21.75" customHeight="1">
      <c r="A21" s="352" t="s">
        <v>58</v>
      </c>
      <c r="B21" s="85">
        <v>10522</v>
      </c>
      <c r="C21" s="85">
        <v>32666</v>
      </c>
      <c r="D21" s="85">
        <v>16286</v>
      </c>
      <c r="E21" s="85">
        <v>16380</v>
      </c>
      <c r="F21" s="85">
        <f t="shared" si="2"/>
        <v>269</v>
      </c>
      <c r="G21" s="86">
        <f t="shared" si="3"/>
        <v>8.3032379541315548E-3</v>
      </c>
      <c r="H21" s="87">
        <f t="shared" si="1"/>
        <v>3.1045428625736551</v>
      </c>
      <c r="J21" s="66"/>
      <c r="K21" s="65"/>
      <c r="L21" s="65"/>
      <c r="M21" s="65"/>
      <c r="N21" s="65"/>
      <c r="O21" s="66"/>
      <c r="P21" s="67"/>
    </row>
    <row r="22" spans="1:16" ht="21.75" customHeight="1">
      <c r="A22" s="352" t="s">
        <v>59</v>
      </c>
      <c r="B22" s="85">
        <v>10679</v>
      </c>
      <c r="C22" s="85">
        <v>32989</v>
      </c>
      <c r="D22" s="85">
        <v>16438</v>
      </c>
      <c r="E22" s="85">
        <v>16551</v>
      </c>
      <c r="F22" s="85">
        <f t="shared" si="2"/>
        <v>323</v>
      </c>
      <c r="G22" s="86">
        <f t="shared" si="3"/>
        <v>9.887956897079532E-3</v>
      </c>
      <c r="H22" s="87">
        <f t="shared" si="1"/>
        <v>3.0891469238692761</v>
      </c>
      <c r="J22" s="66"/>
      <c r="K22" s="65"/>
      <c r="L22" s="65"/>
      <c r="M22" s="65"/>
      <c r="N22" s="65"/>
      <c r="O22" s="66"/>
      <c r="P22" s="67"/>
    </row>
    <row r="23" spans="1:16" ht="21.75" customHeight="1">
      <c r="A23" s="352" t="s">
        <v>60</v>
      </c>
      <c r="B23" s="353">
        <v>10861</v>
      </c>
      <c r="C23" s="353">
        <v>33095</v>
      </c>
      <c r="D23" s="353">
        <v>16447</v>
      </c>
      <c r="E23" s="353">
        <v>16648</v>
      </c>
      <c r="F23" s="85">
        <f t="shared" si="2"/>
        <v>106</v>
      </c>
      <c r="G23" s="86">
        <f t="shared" si="3"/>
        <v>3.2131922762132833E-3</v>
      </c>
      <c r="H23" s="354">
        <f t="shared" si="1"/>
        <v>3.0471411472240124</v>
      </c>
      <c r="J23" s="66"/>
      <c r="K23" s="65"/>
      <c r="L23" s="65"/>
      <c r="M23" s="65"/>
      <c r="N23" s="65"/>
      <c r="O23" s="66"/>
      <c r="P23" s="67"/>
    </row>
    <row r="24" spans="1:16" ht="21.75" customHeight="1">
      <c r="A24" s="352" t="s">
        <v>61</v>
      </c>
      <c r="B24" s="85">
        <v>11249</v>
      </c>
      <c r="C24" s="85">
        <v>33662</v>
      </c>
      <c r="D24" s="85">
        <v>16724</v>
      </c>
      <c r="E24" s="85">
        <v>16938</v>
      </c>
      <c r="F24" s="85">
        <f t="shared" si="2"/>
        <v>567</v>
      </c>
      <c r="G24" s="86">
        <f t="shared" si="3"/>
        <v>1.7132497356096087E-2</v>
      </c>
      <c r="H24" s="87">
        <f t="shared" si="1"/>
        <v>2.9924437727798026</v>
      </c>
      <c r="J24" s="66"/>
      <c r="K24" s="65"/>
      <c r="L24" s="65"/>
      <c r="M24" s="65"/>
      <c r="N24" s="65"/>
      <c r="O24" s="66"/>
      <c r="P24" s="67"/>
    </row>
    <row r="25" spans="1:16" ht="21.75" customHeight="1">
      <c r="A25" s="352" t="s">
        <v>62</v>
      </c>
      <c r="B25" s="355">
        <v>11514</v>
      </c>
      <c r="C25" s="355">
        <v>34083</v>
      </c>
      <c r="D25" s="355">
        <v>16927</v>
      </c>
      <c r="E25" s="355">
        <v>17156</v>
      </c>
      <c r="F25" s="85">
        <f t="shared" si="2"/>
        <v>421</v>
      </c>
      <c r="G25" s="86">
        <f t="shared" si="3"/>
        <v>1.2506684094825025E-2</v>
      </c>
      <c r="H25" s="354">
        <f t="shared" si="1"/>
        <v>2.9601354872329337</v>
      </c>
      <c r="J25" s="66"/>
      <c r="K25" s="65"/>
      <c r="L25" s="65"/>
      <c r="M25" s="65"/>
      <c r="N25" s="65"/>
      <c r="O25" s="66"/>
      <c r="P25" s="67"/>
    </row>
    <row r="26" spans="1:16" ht="21.75" customHeight="1">
      <c r="A26" s="352" t="s">
        <v>63</v>
      </c>
      <c r="B26" s="353">
        <v>11825</v>
      </c>
      <c r="C26" s="353">
        <v>34417</v>
      </c>
      <c r="D26" s="353">
        <v>17089</v>
      </c>
      <c r="E26" s="353">
        <v>17328</v>
      </c>
      <c r="F26" s="85">
        <f t="shared" si="2"/>
        <v>334</v>
      </c>
      <c r="G26" s="86">
        <f t="shared" si="3"/>
        <v>9.7996068421207054E-3</v>
      </c>
      <c r="H26" s="354">
        <f t="shared" si="1"/>
        <v>2.9105285412262156</v>
      </c>
      <c r="J26" s="66"/>
      <c r="K26" s="65"/>
      <c r="L26" s="65"/>
      <c r="M26" s="65"/>
      <c r="N26" s="65"/>
      <c r="O26" s="66"/>
      <c r="P26" s="67"/>
    </row>
    <row r="27" spans="1:16" ht="21.75" customHeight="1">
      <c r="A27" s="352" t="s">
        <v>64</v>
      </c>
      <c r="B27" s="85">
        <v>12129</v>
      </c>
      <c r="C27" s="85">
        <v>34852</v>
      </c>
      <c r="D27" s="85">
        <v>17295</v>
      </c>
      <c r="E27" s="85">
        <v>17557</v>
      </c>
      <c r="F27" s="85">
        <f t="shared" si="2"/>
        <v>435</v>
      </c>
      <c r="G27" s="86">
        <f t="shared" si="3"/>
        <v>1.2639102768980446E-2</v>
      </c>
      <c r="H27" s="87">
        <f t="shared" si="1"/>
        <v>2.8734438123505646</v>
      </c>
      <c r="J27" s="66"/>
      <c r="K27" s="65"/>
      <c r="L27" s="65"/>
      <c r="M27" s="65"/>
      <c r="N27" s="65"/>
      <c r="O27" s="66"/>
      <c r="P27" s="67"/>
    </row>
    <row r="28" spans="1:16" ht="21.75" customHeight="1">
      <c r="A28" s="352" t="s">
        <v>65</v>
      </c>
      <c r="B28" s="355">
        <v>12381</v>
      </c>
      <c r="C28" s="355">
        <f t="shared" ref="C28:C36" si="4">SUM(D28:E28)</f>
        <v>35132</v>
      </c>
      <c r="D28" s="355">
        <v>17396</v>
      </c>
      <c r="E28" s="355">
        <v>17736</v>
      </c>
      <c r="F28" s="85">
        <f t="shared" si="2"/>
        <v>280</v>
      </c>
      <c r="G28" s="86">
        <f t="shared" si="3"/>
        <v>8.0339722254103071E-3</v>
      </c>
      <c r="H28" s="354">
        <f t="shared" si="1"/>
        <v>2.837573701639609</v>
      </c>
      <c r="J28" s="66"/>
      <c r="K28" s="65"/>
      <c r="L28" s="65"/>
      <c r="M28" s="65"/>
      <c r="N28" s="65"/>
      <c r="O28" s="66"/>
      <c r="P28" s="67"/>
    </row>
    <row r="29" spans="1:16" ht="21.75" customHeight="1">
      <c r="A29" s="352" t="s">
        <v>66</v>
      </c>
      <c r="B29" s="353">
        <v>12689</v>
      </c>
      <c r="C29" s="353">
        <f t="shared" si="4"/>
        <v>35652</v>
      </c>
      <c r="D29" s="353">
        <v>17655</v>
      </c>
      <c r="E29" s="353">
        <v>17997</v>
      </c>
      <c r="F29" s="85">
        <f t="shared" si="2"/>
        <v>520</v>
      </c>
      <c r="G29" s="86">
        <f t="shared" si="3"/>
        <v>1.4801320733234659E-2</v>
      </c>
      <c r="H29" s="354">
        <f t="shared" si="1"/>
        <v>2.8096776735755378</v>
      </c>
      <c r="J29" s="66"/>
      <c r="K29" s="65"/>
      <c r="L29" s="65"/>
      <c r="M29" s="65"/>
      <c r="N29" s="65"/>
      <c r="O29" s="66"/>
      <c r="P29" s="67"/>
    </row>
    <row r="30" spans="1:16" ht="21.75" customHeight="1">
      <c r="A30" s="352" t="s">
        <v>67</v>
      </c>
      <c r="B30" s="85">
        <v>12917</v>
      </c>
      <c r="C30" s="85">
        <f t="shared" si="4"/>
        <v>36044</v>
      </c>
      <c r="D30" s="85">
        <v>17849</v>
      </c>
      <c r="E30" s="85">
        <v>18195</v>
      </c>
      <c r="F30" s="85">
        <f t="shared" si="2"/>
        <v>392</v>
      </c>
      <c r="G30" s="86">
        <f t="shared" si="3"/>
        <v>1.0995175586222372E-2</v>
      </c>
      <c r="H30" s="87">
        <f t="shared" si="1"/>
        <v>2.790431214678331</v>
      </c>
      <c r="J30" s="66"/>
      <c r="K30" s="65"/>
      <c r="L30" s="65"/>
      <c r="M30" s="65"/>
      <c r="N30" s="65"/>
      <c r="O30" s="66"/>
      <c r="P30" s="67"/>
    </row>
    <row r="31" spans="1:16" ht="21.75" customHeight="1">
      <c r="A31" s="352" t="s">
        <v>68</v>
      </c>
      <c r="B31" s="85">
        <v>13266</v>
      </c>
      <c r="C31" s="85">
        <f t="shared" si="4"/>
        <v>36581</v>
      </c>
      <c r="D31" s="85">
        <v>18069</v>
      </c>
      <c r="E31" s="85">
        <v>18512</v>
      </c>
      <c r="F31" s="85">
        <f t="shared" si="2"/>
        <v>537</v>
      </c>
      <c r="G31" s="86">
        <f t="shared" si="3"/>
        <v>1.4898457440905561E-2</v>
      </c>
      <c r="H31" s="87">
        <f t="shared" si="1"/>
        <v>2.7575003769033621</v>
      </c>
      <c r="J31" s="66"/>
      <c r="K31" s="65"/>
      <c r="L31" s="65"/>
      <c r="M31" s="65"/>
      <c r="N31" s="65"/>
      <c r="O31" s="66"/>
      <c r="P31" s="67"/>
    </row>
    <row r="32" spans="1:16" ht="21.75" customHeight="1">
      <c r="A32" s="352" t="s">
        <v>69</v>
      </c>
      <c r="B32" s="85">
        <v>13595</v>
      </c>
      <c r="C32" s="85">
        <f t="shared" si="4"/>
        <v>37108</v>
      </c>
      <c r="D32" s="85">
        <v>18362</v>
      </c>
      <c r="E32" s="85">
        <v>18746</v>
      </c>
      <c r="F32" s="85">
        <f t="shared" si="2"/>
        <v>527</v>
      </c>
      <c r="G32" s="86">
        <f t="shared" si="3"/>
        <v>1.4406385828708892E-2</v>
      </c>
      <c r="H32" s="87">
        <f t="shared" si="1"/>
        <v>2.7295329165134241</v>
      </c>
      <c r="J32" s="66"/>
      <c r="K32" s="65"/>
      <c r="L32" s="65"/>
      <c r="M32" s="65"/>
      <c r="N32" s="65"/>
      <c r="O32" s="66"/>
      <c r="P32" s="67"/>
    </row>
    <row r="33" spans="1:16" ht="21.75" customHeight="1">
      <c r="A33" s="356" t="s">
        <v>70</v>
      </c>
      <c r="B33" s="336">
        <v>13770</v>
      </c>
      <c r="C33" s="336">
        <f t="shared" si="4"/>
        <v>37337</v>
      </c>
      <c r="D33" s="336">
        <v>18432</v>
      </c>
      <c r="E33" s="336">
        <v>18905</v>
      </c>
      <c r="F33" s="336">
        <f t="shared" si="2"/>
        <v>229</v>
      </c>
      <c r="G33" s="337">
        <f t="shared" si="3"/>
        <v>6.1711760267327796E-3</v>
      </c>
      <c r="H33" s="338">
        <f t="shared" si="1"/>
        <v>2.7114742193173567</v>
      </c>
      <c r="J33" s="66"/>
      <c r="K33" s="6"/>
      <c r="L33" s="6"/>
      <c r="M33" s="6"/>
      <c r="N33" s="6"/>
      <c r="O33" s="6"/>
      <c r="P33" s="6"/>
    </row>
    <row r="34" spans="1:16" ht="21.75" customHeight="1">
      <c r="A34" s="352" t="s">
        <v>542</v>
      </c>
      <c r="B34" s="85">
        <v>14154</v>
      </c>
      <c r="C34" s="85">
        <f t="shared" si="4"/>
        <v>37991</v>
      </c>
      <c r="D34" s="85">
        <v>18732</v>
      </c>
      <c r="E34" s="85">
        <v>19259</v>
      </c>
      <c r="F34" s="85">
        <f t="shared" si="2"/>
        <v>654</v>
      </c>
      <c r="G34" s="86">
        <f t="shared" si="3"/>
        <v>1.7516136807992071E-2</v>
      </c>
      <c r="H34" s="87">
        <f t="shared" si="1"/>
        <v>2.6841175639395223</v>
      </c>
      <c r="J34" s="66"/>
      <c r="K34" s="6"/>
      <c r="L34" s="6"/>
      <c r="M34" s="6"/>
      <c r="N34" s="6"/>
      <c r="O34" s="6"/>
      <c r="P34" s="6"/>
    </row>
    <row r="35" spans="1:16" ht="21.75" customHeight="1">
      <c r="A35" s="357" t="s">
        <v>543</v>
      </c>
      <c r="B35" s="85">
        <v>14638</v>
      </c>
      <c r="C35" s="85">
        <f t="shared" si="4"/>
        <v>38571</v>
      </c>
      <c r="D35" s="85">
        <v>19007</v>
      </c>
      <c r="E35" s="85">
        <v>19564</v>
      </c>
      <c r="F35" s="85">
        <f t="shared" si="2"/>
        <v>580</v>
      </c>
      <c r="G35" s="86">
        <f t="shared" si="3"/>
        <v>1.5266773709562791E-2</v>
      </c>
      <c r="H35" s="87">
        <f t="shared" si="1"/>
        <v>2.6349911190053286</v>
      </c>
      <c r="J35" s="66"/>
      <c r="K35" s="6"/>
      <c r="L35" s="6"/>
      <c r="M35" s="6"/>
      <c r="N35" s="6"/>
      <c r="O35" s="6"/>
      <c r="P35" s="6"/>
    </row>
    <row r="36" spans="1:16" ht="21.75" customHeight="1">
      <c r="A36" s="358" t="s">
        <v>544</v>
      </c>
      <c r="B36" s="359">
        <v>15184</v>
      </c>
      <c r="C36" s="359">
        <f t="shared" si="4"/>
        <v>39318</v>
      </c>
      <c r="D36" s="359">
        <v>19346</v>
      </c>
      <c r="E36" s="359">
        <v>19972</v>
      </c>
      <c r="F36" s="359">
        <f t="shared" si="2"/>
        <v>747</v>
      </c>
      <c r="G36" s="360">
        <f t="shared" si="3"/>
        <v>1.9366881854242825E-2</v>
      </c>
      <c r="H36" s="361">
        <f t="shared" si="1"/>
        <v>2.5894362486828242</v>
      </c>
      <c r="J36" s="66"/>
      <c r="K36" s="6"/>
      <c r="L36" s="6"/>
      <c r="M36" s="6"/>
      <c r="N36" s="6"/>
      <c r="O36" s="6"/>
      <c r="P36" s="6"/>
    </row>
    <row r="37" spans="1:16" ht="21" customHeight="1">
      <c r="A37" s="350"/>
      <c r="B37" s="349"/>
      <c r="C37" s="349"/>
      <c r="D37" s="349"/>
      <c r="E37" s="349"/>
      <c r="F37" s="349"/>
      <c r="G37" s="349"/>
      <c r="H37" s="350" t="s">
        <v>545</v>
      </c>
      <c r="J37" s="6"/>
      <c r="K37" s="6"/>
      <c r="L37" s="6"/>
      <c r="M37" s="6"/>
      <c r="N37" s="6"/>
      <c r="O37" s="6"/>
      <c r="P37" s="6"/>
    </row>
    <row r="38" spans="1:16" ht="21" customHeight="1">
      <c r="H38" s="72"/>
      <c r="J38" s="6"/>
      <c r="K38" s="6"/>
      <c r="L38" s="6"/>
      <c r="M38" s="6"/>
      <c r="N38" s="6"/>
      <c r="O38" s="6"/>
      <c r="P38" s="6"/>
    </row>
    <row r="39" spans="1:16" ht="21" customHeight="1">
      <c r="J39" s="6"/>
      <c r="K39" s="6"/>
      <c r="L39" s="6"/>
      <c r="M39" s="6"/>
      <c r="N39" s="6"/>
      <c r="O39" s="6"/>
      <c r="P39" s="6"/>
    </row>
    <row r="40" spans="1:16" ht="21" customHeight="1">
      <c r="J40" s="6"/>
      <c r="K40" s="6"/>
      <c r="L40" s="6"/>
      <c r="M40" s="6"/>
      <c r="N40" s="6"/>
      <c r="O40" s="6"/>
      <c r="P40" s="6"/>
    </row>
    <row r="41" spans="1:16">
      <c r="J41" s="6"/>
      <c r="K41" s="6"/>
      <c r="L41" s="6"/>
      <c r="M41" s="6"/>
      <c r="N41" s="6"/>
      <c r="O41" s="6"/>
      <c r="P41" s="6"/>
    </row>
    <row r="42" spans="1:16">
      <c r="J42" s="6"/>
      <c r="K42" s="6"/>
      <c r="L42" s="6"/>
      <c r="M42" s="6"/>
      <c r="N42" s="6"/>
      <c r="O42" s="6"/>
      <c r="P42" s="6"/>
    </row>
    <row r="43" spans="1:16">
      <c r="J43" s="6"/>
      <c r="K43" s="6"/>
      <c r="L43" s="6"/>
      <c r="M43" s="6"/>
      <c r="N43" s="6"/>
      <c r="O43" s="6"/>
      <c r="P43" s="6"/>
    </row>
    <row r="44" spans="1:16">
      <c r="J44" s="6"/>
      <c r="K44" s="6"/>
      <c r="L44" s="6"/>
      <c r="M44" s="6"/>
      <c r="N44" s="6"/>
      <c r="O44" s="6"/>
      <c r="P44" s="6"/>
    </row>
    <row r="45" spans="1:16">
      <c r="J45" s="6"/>
      <c r="K45" s="6"/>
      <c r="L45" s="6"/>
      <c r="M45" s="6"/>
      <c r="N45" s="6"/>
      <c r="O45" s="6"/>
      <c r="P45" s="6"/>
    </row>
    <row r="46" spans="1:16">
      <c r="J46" s="6"/>
      <c r="K46" s="6"/>
      <c r="L46" s="6"/>
      <c r="M46" s="6"/>
      <c r="N46" s="6"/>
      <c r="O46" s="6"/>
      <c r="P46" s="6"/>
    </row>
  </sheetData>
  <mergeCells count="7">
    <mergeCell ref="A3:A5"/>
    <mergeCell ref="B3:E3"/>
    <mergeCell ref="F3:F5"/>
    <mergeCell ref="G3:G5"/>
    <mergeCell ref="H3:H5"/>
    <mergeCell ref="B4:B5"/>
    <mergeCell ref="C4:E4"/>
  </mergeCells>
  <phoneticPr fontId="3"/>
  <pageMargins left="0.59055118110236227" right="0.59055118110236227" top="0.59055118110236227" bottom="0.59055118110236227" header="0.31496062992125984" footer="0.31496062992125984"/>
  <pageSetup paperSize="9" scale="94" firstPageNumber="12" orientation="portrait" useFirstPageNumber="1" r:id="rId1"/>
  <headerFooter alignWithMargins="0">
    <oddHeader>&amp;L&amp;10人　　口</oddHeader>
    <oddFooter>&amp;C－&amp;P－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Normal="100" workbookViewId="0">
      <selection activeCell="O54" sqref="O54"/>
    </sheetView>
  </sheetViews>
  <sheetFormatPr defaultRowHeight="13.5"/>
  <cols>
    <col min="1" max="1" width="12.75" style="349" customWidth="1"/>
    <col min="2" max="8" width="10.125" style="349" customWidth="1"/>
    <col min="9" max="16384" width="9" style="349"/>
  </cols>
  <sheetData>
    <row r="1" spans="1:16" ht="21" customHeight="1">
      <c r="A1" s="348" t="s">
        <v>71</v>
      </c>
    </row>
    <row r="2" spans="1:16" ht="21" customHeight="1"/>
    <row r="3" spans="1:16" ht="21" customHeight="1">
      <c r="A3" s="554" t="s">
        <v>552</v>
      </c>
      <c r="B3" s="567" t="s">
        <v>73</v>
      </c>
      <c r="C3" s="567"/>
      <c r="D3" s="567"/>
      <c r="E3" s="567" t="s">
        <v>74</v>
      </c>
      <c r="F3" s="567"/>
      <c r="G3" s="567"/>
      <c r="H3" s="362" t="s">
        <v>75</v>
      </c>
    </row>
    <row r="4" spans="1:16" ht="21" customHeight="1">
      <c r="A4" s="555"/>
      <c r="B4" s="351" t="s">
        <v>45</v>
      </c>
      <c r="C4" s="351" t="s">
        <v>36</v>
      </c>
      <c r="D4" s="351" t="s">
        <v>35</v>
      </c>
      <c r="E4" s="351" t="s">
        <v>45</v>
      </c>
      <c r="F4" s="351" t="s">
        <v>36</v>
      </c>
      <c r="G4" s="351" t="s">
        <v>35</v>
      </c>
      <c r="H4" s="363" t="s">
        <v>76</v>
      </c>
    </row>
    <row r="5" spans="1:16" ht="21" customHeight="1">
      <c r="A5" s="352" t="s">
        <v>551</v>
      </c>
      <c r="B5" s="351">
        <f t="shared" ref="B5:B11" si="0">SUM(C5:D5)</f>
        <v>474</v>
      </c>
      <c r="C5" s="351">
        <v>225</v>
      </c>
      <c r="D5" s="351">
        <v>249</v>
      </c>
      <c r="E5" s="351">
        <f t="shared" ref="E5:E11" si="1">SUM(F5:G5)</f>
        <v>119</v>
      </c>
      <c r="F5" s="351">
        <v>55</v>
      </c>
      <c r="G5" s="351">
        <v>64</v>
      </c>
      <c r="H5" s="478">
        <f t="shared" ref="H5:H24" si="2">B5-E5</f>
        <v>355</v>
      </c>
      <c r="J5" s="527"/>
      <c r="K5" s="527"/>
      <c r="L5" s="527"/>
      <c r="M5" s="527"/>
      <c r="N5" s="527"/>
      <c r="O5" s="527"/>
      <c r="P5" s="527"/>
    </row>
    <row r="6" spans="1:16" ht="21" customHeight="1">
      <c r="A6" s="352" t="s">
        <v>550</v>
      </c>
      <c r="B6" s="351">
        <f t="shared" si="0"/>
        <v>475</v>
      </c>
      <c r="C6" s="351">
        <v>221</v>
      </c>
      <c r="D6" s="351">
        <v>254</v>
      </c>
      <c r="E6" s="351">
        <f t="shared" si="1"/>
        <v>142</v>
      </c>
      <c r="F6" s="351">
        <v>78</v>
      </c>
      <c r="G6" s="351">
        <v>64</v>
      </c>
      <c r="H6" s="478">
        <f t="shared" si="2"/>
        <v>333</v>
      </c>
      <c r="J6" s="527"/>
      <c r="K6" s="527"/>
      <c r="L6" s="527"/>
      <c r="M6" s="527"/>
      <c r="N6" s="527"/>
      <c r="O6" s="527"/>
      <c r="P6" s="527"/>
    </row>
    <row r="7" spans="1:16" ht="21" customHeight="1">
      <c r="A7" s="352" t="s">
        <v>56</v>
      </c>
      <c r="B7" s="351">
        <f t="shared" si="0"/>
        <v>507</v>
      </c>
      <c r="C7" s="351">
        <v>237</v>
      </c>
      <c r="D7" s="351">
        <v>270</v>
      </c>
      <c r="E7" s="351">
        <f t="shared" si="1"/>
        <v>146</v>
      </c>
      <c r="F7" s="351">
        <v>78</v>
      </c>
      <c r="G7" s="351">
        <v>68</v>
      </c>
      <c r="H7" s="478">
        <f t="shared" si="2"/>
        <v>361</v>
      </c>
      <c r="J7" s="527"/>
      <c r="K7" s="527"/>
      <c r="L7" s="527"/>
      <c r="M7" s="527"/>
      <c r="N7" s="527"/>
      <c r="O7" s="527"/>
      <c r="P7" s="527"/>
    </row>
    <row r="8" spans="1:16" ht="21" customHeight="1">
      <c r="A8" s="352" t="s">
        <v>57</v>
      </c>
      <c r="B8" s="351">
        <f t="shared" si="0"/>
        <v>449</v>
      </c>
      <c r="C8" s="351">
        <v>253</v>
      </c>
      <c r="D8" s="351">
        <v>196</v>
      </c>
      <c r="E8" s="351">
        <f t="shared" si="1"/>
        <v>128</v>
      </c>
      <c r="F8" s="351">
        <v>70</v>
      </c>
      <c r="G8" s="351">
        <v>58</v>
      </c>
      <c r="H8" s="478">
        <f t="shared" si="2"/>
        <v>321</v>
      </c>
      <c r="J8" s="527"/>
      <c r="K8" s="527"/>
      <c r="L8" s="527"/>
      <c r="M8" s="527"/>
      <c r="N8" s="527"/>
      <c r="O8" s="527"/>
      <c r="P8" s="527"/>
    </row>
    <row r="9" spans="1:16" ht="21" customHeight="1">
      <c r="A9" s="352" t="s">
        <v>58</v>
      </c>
      <c r="B9" s="351">
        <f t="shared" si="0"/>
        <v>460</v>
      </c>
      <c r="C9" s="351">
        <v>242</v>
      </c>
      <c r="D9" s="351">
        <v>218</v>
      </c>
      <c r="E9" s="351">
        <f t="shared" si="1"/>
        <v>164</v>
      </c>
      <c r="F9" s="351">
        <v>88</v>
      </c>
      <c r="G9" s="351">
        <v>76</v>
      </c>
      <c r="H9" s="478">
        <f t="shared" si="2"/>
        <v>296</v>
      </c>
      <c r="J9" s="527"/>
      <c r="K9" s="527"/>
      <c r="L9" s="527"/>
      <c r="M9" s="527"/>
      <c r="N9" s="527"/>
      <c r="O9" s="527"/>
      <c r="P9" s="527"/>
    </row>
    <row r="10" spans="1:16" ht="21" customHeight="1">
      <c r="A10" s="352" t="s">
        <v>59</v>
      </c>
      <c r="B10" s="351">
        <f t="shared" si="0"/>
        <v>475</v>
      </c>
      <c r="C10" s="351">
        <v>266</v>
      </c>
      <c r="D10" s="351">
        <v>209</v>
      </c>
      <c r="E10" s="351">
        <f t="shared" si="1"/>
        <v>174</v>
      </c>
      <c r="F10" s="351">
        <v>91</v>
      </c>
      <c r="G10" s="351">
        <v>83</v>
      </c>
      <c r="H10" s="478">
        <f t="shared" si="2"/>
        <v>301</v>
      </c>
      <c r="J10" s="527"/>
      <c r="K10" s="527"/>
      <c r="L10" s="527"/>
      <c r="M10" s="527"/>
      <c r="N10" s="527"/>
      <c r="O10" s="527"/>
      <c r="P10" s="527"/>
    </row>
    <row r="11" spans="1:16" ht="21" customHeight="1">
      <c r="A11" s="352" t="s">
        <v>60</v>
      </c>
      <c r="B11" s="351">
        <f t="shared" si="0"/>
        <v>433</v>
      </c>
      <c r="C11" s="351">
        <v>227</v>
      </c>
      <c r="D11" s="351">
        <v>206</v>
      </c>
      <c r="E11" s="351">
        <f t="shared" si="1"/>
        <v>173</v>
      </c>
      <c r="F11" s="351">
        <v>96</v>
      </c>
      <c r="G11" s="351">
        <v>77</v>
      </c>
      <c r="H11" s="478">
        <f t="shared" si="2"/>
        <v>260</v>
      </c>
      <c r="J11" s="527"/>
      <c r="K11" s="527"/>
      <c r="L11" s="527"/>
      <c r="M11" s="527"/>
      <c r="N11" s="527"/>
      <c r="O11" s="527"/>
      <c r="P11" s="527"/>
    </row>
    <row r="12" spans="1:16" ht="21" customHeight="1">
      <c r="A12" s="352" t="s">
        <v>61</v>
      </c>
      <c r="B12" s="351">
        <v>484</v>
      </c>
      <c r="C12" s="351">
        <v>253</v>
      </c>
      <c r="D12" s="351">
        <v>231</v>
      </c>
      <c r="E12" s="351">
        <v>175</v>
      </c>
      <c r="F12" s="351">
        <v>103</v>
      </c>
      <c r="G12" s="351">
        <v>72</v>
      </c>
      <c r="H12" s="478">
        <f t="shared" si="2"/>
        <v>309</v>
      </c>
      <c r="J12" s="527"/>
      <c r="K12" s="527"/>
      <c r="L12" s="527"/>
      <c r="M12" s="527"/>
      <c r="N12" s="527"/>
      <c r="O12" s="527"/>
      <c r="P12" s="527"/>
    </row>
    <row r="13" spans="1:16" ht="21" customHeight="1">
      <c r="A13" s="352" t="s">
        <v>62</v>
      </c>
      <c r="B13" s="351">
        <v>490</v>
      </c>
      <c r="C13" s="351">
        <v>246</v>
      </c>
      <c r="D13" s="351">
        <v>244</v>
      </c>
      <c r="E13" s="351">
        <v>162</v>
      </c>
      <c r="F13" s="351">
        <v>100</v>
      </c>
      <c r="G13" s="351">
        <v>62</v>
      </c>
      <c r="H13" s="478">
        <f t="shared" si="2"/>
        <v>328</v>
      </c>
      <c r="J13" s="527"/>
      <c r="K13" s="527"/>
      <c r="L13" s="527"/>
      <c r="M13" s="527"/>
      <c r="N13" s="527"/>
      <c r="O13" s="527"/>
      <c r="P13" s="527"/>
    </row>
    <row r="14" spans="1:16" ht="21" customHeight="1">
      <c r="A14" s="352" t="s">
        <v>63</v>
      </c>
      <c r="B14" s="351">
        <v>530</v>
      </c>
      <c r="C14" s="351">
        <v>284</v>
      </c>
      <c r="D14" s="351">
        <v>246</v>
      </c>
      <c r="E14" s="351">
        <v>183</v>
      </c>
      <c r="F14" s="351">
        <v>107</v>
      </c>
      <c r="G14" s="351">
        <v>82</v>
      </c>
      <c r="H14" s="478">
        <f t="shared" si="2"/>
        <v>347</v>
      </c>
      <c r="J14" s="527"/>
      <c r="K14" s="527"/>
      <c r="L14" s="527"/>
      <c r="M14" s="527"/>
      <c r="N14" s="527"/>
      <c r="O14" s="527"/>
      <c r="P14" s="527"/>
    </row>
    <row r="15" spans="1:16" ht="21" customHeight="1">
      <c r="A15" s="352" t="s">
        <v>64</v>
      </c>
      <c r="B15" s="351">
        <v>516</v>
      </c>
      <c r="C15" s="351">
        <v>248</v>
      </c>
      <c r="D15" s="351">
        <v>268</v>
      </c>
      <c r="E15" s="351">
        <v>208</v>
      </c>
      <c r="F15" s="351">
        <v>110</v>
      </c>
      <c r="G15" s="351">
        <v>98</v>
      </c>
      <c r="H15" s="478">
        <f t="shared" si="2"/>
        <v>308</v>
      </c>
      <c r="J15" s="527"/>
      <c r="K15" s="527"/>
      <c r="L15" s="527"/>
      <c r="M15" s="527"/>
      <c r="N15" s="527"/>
      <c r="O15" s="527"/>
      <c r="P15" s="527"/>
    </row>
    <row r="16" spans="1:16" ht="21" customHeight="1">
      <c r="A16" s="352" t="s">
        <v>65</v>
      </c>
      <c r="B16" s="351">
        <f t="shared" ref="B16:B24" si="3">SUM(C16:D16)</f>
        <v>496</v>
      </c>
      <c r="C16" s="351">
        <v>252</v>
      </c>
      <c r="D16" s="351">
        <v>244</v>
      </c>
      <c r="E16" s="351">
        <f t="shared" ref="E16:E24" si="4">SUM(F16:G16)</f>
        <v>179</v>
      </c>
      <c r="F16" s="351">
        <v>84</v>
      </c>
      <c r="G16" s="351">
        <v>95</v>
      </c>
      <c r="H16" s="478">
        <f t="shared" si="2"/>
        <v>317</v>
      </c>
      <c r="J16" s="527"/>
      <c r="K16" s="527"/>
      <c r="L16" s="527"/>
      <c r="M16" s="527"/>
      <c r="N16" s="527"/>
      <c r="O16" s="527"/>
      <c r="P16" s="527"/>
    </row>
    <row r="17" spans="1:16" ht="21" customHeight="1">
      <c r="A17" s="352" t="s">
        <v>66</v>
      </c>
      <c r="B17" s="351">
        <f t="shared" si="3"/>
        <v>516</v>
      </c>
      <c r="C17" s="351">
        <v>259</v>
      </c>
      <c r="D17" s="351">
        <v>257</v>
      </c>
      <c r="E17" s="351">
        <f t="shared" si="4"/>
        <v>214</v>
      </c>
      <c r="F17" s="351">
        <v>117</v>
      </c>
      <c r="G17" s="351">
        <v>97</v>
      </c>
      <c r="H17" s="478">
        <f t="shared" si="2"/>
        <v>302</v>
      </c>
      <c r="J17" s="527"/>
      <c r="K17" s="527"/>
      <c r="L17" s="527"/>
      <c r="M17" s="527"/>
      <c r="N17" s="527"/>
      <c r="O17" s="527"/>
      <c r="P17" s="527"/>
    </row>
    <row r="18" spans="1:16" ht="21" customHeight="1">
      <c r="A18" s="352" t="s">
        <v>67</v>
      </c>
      <c r="B18" s="351">
        <f t="shared" si="3"/>
        <v>558</v>
      </c>
      <c r="C18" s="351">
        <v>304</v>
      </c>
      <c r="D18" s="351">
        <v>254</v>
      </c>
      <c r="E18" s="351">
        <f t="shared" si="4"/>
        <v>200</v>
      </c>
      <c r="F18" s="351">
        <v>108</v>
      </c>
      <c r="G18" s="351">
        <v>92</v>
      </c>
      <c r="H18" s="478">
        <f t="shared" si="2"/>
        <v>358</v>
      </c>
      <c r="J18" s="521"/>
      <c r="K18" s="527"/>
      <c r="L18" s="527"/>
      <c r="M18" s="527"/>
      <c r="N18" s="527"/>
      <c r="O18" s="527"/>
      <c r="P18" s="527"/>
    </row>
    <row r="19" spans="1:16" ht="21" customHeight="1">
      <c r="A19" s="352" t="s">
        <v>68</v>
      </c>
      <c r="B19" s="351">
        <f t="shared" si="3"/>
        <v>515</v>
      </c>
      <c r="C19" s="351">
        <v>241</v>
      </c>
      <c r="D19" s="351">
        <v>274</v>
      </c>
      <c r="E19" s="351">
        <f t="shared" si="4"/>
        <v>170</v>
      </c>
      <c r="F19" s="351">
        <v>91</v>
      </c>
      <c r="G19" s="351">
        <v>79</v>
      </c>
      <c r="H19" s="478">
        <f t="shared" si="2"/>
        <v>345</v>
      </c>
      <c r="J19" s="527"/>
      <c r="K19" s="527"/>
      <c r="L19" s="527"/>
      <c r="M19" s="527"/>
      <c r="N19" s="527"/>
      <c r="O19" s="527"/>
      <c r="P19" s="527"/>
    </row>
    <row r="20" spans="1:16" ht="21" customHeight="1">
      <c r="A20" s="352" t="s">
        <v>69</v>
      </c>
      <c r="B20" s="351">
        <f t="shared" si="3"/>
        <v>549</v>
      </c>
      <c r="C20" s="351">
        <v>294</v>
      </c>
      <c r="D20" s="351">
        <v>255</v>
      </c>
      <c r="E20" s="351">
        <f t="shared" si="4"/>
        <v>247</v>
      </c>
      <c r="F20" s="351">
        <v>122</v>
      </c>
      <c r="G20" s="351">
        <v>125</v>
      </c>
      <c r="H20" s="478">
        <f t="shared" si="2"/>
        <v>302</v>
      </c>
      <c r="J20" s="527"/>
      <c r="K20" s="527"/>
      <c r="L20" s="527"/>
      <c r="M20" s="527"/>
      <c r="N20" s="527"/>
      <c r="O20" s="527"/>
      <c r="P20" s="527"/>
    </row>
    <row r="21" spans="1:16" ht="21" customHeight="1">
      <c r="A21" s="352" t="s">
        <v>70</v>
      </c>
      <c r="B21" s="351">
        <f t="shared" si="3"/>
        <v>564</v>
      </c>
      <c r="C21" s="351">
        <v>280</v>
      </c>
      <c r="D21" s="351">
        <v>284</v>
      </c>
      <c r="E21" s="351">
        <f t="shared" si="4"/>
        <v>201</v>
      </c>
      <c r="F21" s="351">
        <v>112</v>
      </c>
      <c r="G21" s="351">
        <v>89</v>
      </c>
      <c r="H21" s="478">
        <f t="shared" si="2"/>
        <v>363</v>
      </c>
    </row>
    <row r="22" spans="1:16" ht="21" customHeight="1">
      <c r="A22" s="352" t="s">
        <v>542</v>
      </c>
      <c r="B22" s="351">
        <f t="shared" si="3"/>
        <v>598</v>
      </c>
      <c r="C22" s="351">
        <v>297</v>
      </c>
      <c r="D22" s="351">
        <v>301</v>
      </c>
      <c r="E22" s="351">
        <f t="shared" si="4"/>
        <v>229</v>
      </c>
      <c r="F22" s="351">
        <v>128</v>
      </c>
      <c r="G22" s="351">
        <v>101</v>
      </c>
      <c r="H22" s="478">
        <f t="shared" si="2"/>
        <v>369</v>
      </c>
    </row>
    <row r="23" spans="1:16" ht="21" customHeight="1">
      <c r="A23" s="352" t="s">
        <v>543</v>
      </c>
      <c r="B23" s="351">
        <f t="shared" si="3"/>
        <v>609</v>
      </c>
      <c r="C23" s="351">
        <v>301</v>
      </c>
      <c r="D23" s="351">
        <v>308</v>
      </c>
      <c r="E23" s="351">
        <f t="shared" si="4"/>
        <v>243</v>
      </c>
      <c r="F23" s="351">
        <v>130</v>
      </c>
      <c r="G23" s="351">
        <v>113</v>
      </c>
      <c r="H23" s="478">
        <f t="shared" si="2"/>
        <v>366</v>
      </c>
    </row>
    <row r="24" spans="1:16" ht="21" customHeight="1">
      <c r="A24" s="352" t="s">
        <v>549</v>
      </c>
      <c r="B24" s="351">
        <f t="shared" si="3"/>
        <v>573</v>
      </c>
      <c r="C24" s="351">
        <v>292</v>
      </c>
      <c r="D24" s="351">
        <v>281</v>
      </c>
      <c r="E24" s="351">
        <f t="shared" si="4"/>
        <v>229</v>
      </c>
      <c r="F24" s="351">
        <v>111</v>
      </c>
      <c r="G24" s="351">
        <v>118</v>
      </c>
      <c r="H24" s="478">
        <f t="shared" si="2"/>
        <v>344</v>
      </c>
    </row>
    <row r="25" spans="1:16" ht="21" customHeight="1">
      <c r="A25" s="365"/>
      <c r="B25" s="544"/>
      <c r="C25" s="544"/>
      <c r="D25" s="544"/>
      <c r="E25" s="544"/>
      <c r="F25" s="544"/>
      <c r="G25" s="544"/>
      <c r="H25" s="545"/>
    </row>
    <row r="26" spans="1:16" ht="21" customHeight="1">
      <c r="A26" s="352" t="s">
        <v>548</v>
      </c>
      <c r="B26" s="351">
        <f t="shared" ref="B26:B37" si="5">+C26+D26</f>
        <v>63</v>
      </c>
      <c r="C26" s="351">
        <v>35</v>
      </c>
      <c r="D26" s="351">
        <v>28</v>
      </c>
      <c r="E26" s="351">
        <f t="shared" ref="E26:E37" si="6">+F26+G26</f>
        <v>26</v>
      </c>
      <c r="F26" s="351">
        <v>14</v>
      </c>
      <c r="G26" s="351">
        <v>12</v>
      </c>
      <c r="H26" s="478">
        <f t="shared" ref="H26:H37" si="7">B26-E26</f>
        <v>37</v>
      </c>
    </row>
    <row r="27" spans="1:16" ht="21" customHeight="1">
      <c r="A27" s="352" t="s">
        <v>78</v>
      </c>
      <c r="B27" s="351">
        <f t="shared" si="5"/>
        <v>43</v>
      </c>
      <c r="C27" s="351">
        <v>23</v>
      </c>
      <c r="D27" s="351">
        <v>20</v>
      </c>
      <c r="E27" s="351">
        <f t="shared" si="6"/>
        <v>24</v>
      </c>
      <c r="F27" s="351">
        <v>15</v>
      </c>
      <c r="G27" s="351">
        <v>9</v>
      </c>
      <c r="H27" s="478">
        <f t="shared" si="7"/>
        <v>19</v>
      </c>
    </row>
    <row r="28" spans="1:16" ht="21" customHeight="1">
      <c r="A28" s="352" t="s">
        <v>79</v>
      </c>
      <c r="B28" s="351">
        <f t="shared" si="5"/>
        <v>45</v>
      </c>
      <c r="C28" s="351">
        <v>22</v>
      </c>
      <c r="D28" s="351">
        <v>23</v>
      </c>
      <c r="E28" s="351">
        <f t="shared" si="6"/>
        <v>18</v>
      </c>
      <c r="F28" s="351">
        <v>8</v>
      </c>
      <c r="G28" s="351">
        <v>10</v>
      </c>
      <c r="H28" s="478">
        <f t="shared" si="7"/>
        <v>27</v>
      </c>
    </row>
    <row r="29" spans="1:16" ht="21" customHeight="1">
      <c r="A29" s="352" t="s">
        <v>80</v>
      </c>
      <c r="B29" s="351">
        <f t="shared" si="5"/>
        <v>42</v>
      </c>
      <c r="C29" s="351">
        <v>21</v>
      </c>
      <c r="D29" s="351">
        <v>21</v>
      </c>
      <c r="E29" s="351">
        <f t="shared" si="6"/>
        <v>19</v>
      </c>
      <c r="F29" s="351">
        <v>9</v>
      </c>
      <c r="G29" s="351">
        <v>10</v>
      </c>
      <c r="H29" s="478">
        <f t="shared" si="7"/>
        <v>23</v>
      </c>
    </row>
    <row r="30" spans="1:16" ht="21" customHeight="1">
      <c r="A30" s="352" t="s">
        <v>81</v>
      </c>
      <c r="B30" s="351">
        <f t="shared" si="5"/>
        <v>41</v>
      </c>
      <c r="C30" s="351">
        <v>18</v>
      </c>
      <c r="D30" s="351">
        <v>23</v>
      </c>
      <c r="E30" s="351">
        <f t="shared" si="6"/>
        <v>22</v>
      </c>
      <c r="F30" s="351">
        <v>7</v>
      </c>
      <c r="G30" s="351">
        <v>15</v>
      </c>
      <c r="H30" s="478">
        <f t="shared" si="7"/>
        <v>19</v>
      </c>
    </row>
    <row r="31" spans="1:16" ht="21" customHeight="1">
      <c r="A31" s="352" t="s">
        <v>82</v>
      </c>
      <c r="B31" s="351">
        <f t="shared" si="5"/>
        <v>38</v>
      </c>
      <c r="C31" s="351">
        <v>28</v>
      </c>
      <c r="D31" s="351">
        <v>10</v>
      </c>
      <c r="E31" s="351">
        <f t="shared" si="6"/>
        <v>19</v>
      </c>
      <c r="F31" s="351">
        <v>8</v>
      </c>
      <c r="G31" s="351">
        <v>11</v>
      </c>
      <c r="H31" s="478">
        <f t="shared" si="7"/>
        <v>19</v>
      </c>
    </row>
    <row r="32" spans="1:16" ht="21" customHeight="1">
      <c r="A32" s="352" t="s">
        <v>83</v>
      </c>
      <c r="B32" s="351">
        <f t="shared" si="5"/>
        <v>40</v>
      </c>
      <c r="C32" s="351">
        <v>18</v>
      </c>
      <c r="D32" s="351">
        <v>22</v>
      </c>
      <c r="E32" s="351">
        <f t="shared" si="6"/>
        <v>17</v>
      </c>
      <c r="F32" s="351">
        <v>8</v>
      </c>
      <c r="G32" s="351">
        <v>9</v>
      </c>
      <c r="H32" s="478">
        <f t="shared" si="7"/>
        <v>23</v>
      </c>
    </row>
    <row r="33" spans="1:8" ht="21" customHeight="1">
      <c r="A33" s="352" t="s">
        <v>84</v>
      </c>
      <c r="B33" s="351">
        <f t="shared" si="5"/>
        <v>65</v>
      </c>
      <c r="C33" s="351">
        <v>28</v>
      </c>
      <c r="D33" s="351">
        <v>37</v>
      </c>
      <c r="E33" s="351">
        <f t="shared" si="6"/>
        <v>17</v>
      </c>
      <c r="F33" s="351">
        <v>6</v>
      </c>
      <c r="G33" s="351">
        <v>11</v>
      </c>
      <c r="H33" s="478">
        <f t="shared" si="7"/>
        <v>48</v>
      </c>
    </row>
    <row r="34" spans="1:8" ht="21" customHeight="1">
      <c r="A34" s="352" t="s">
        <v>85</v>
      </c>
      <c r="B34" s="351">
        <f t="shared" si="5"/>
        <v>38</v>
      </c>
      <c r="C34" s="351">
        <v>20</v>
      </c>
      <c r="D34" s="351">
        <v>18</v>
      </c>
      <c r="E34" s="351">
        <f t="shared" si="6"/>
        <v>20</v>
      </c>
      <c r="F34" s="351">
        <v>12</v>
      </c>
      <c r="G34" s="351">
        <v>8</v>
      </c>
      <c r="H34" s="478">
        <f t="shared" si="7"/>
        <v>18</v>
      </c>
    </row>
    <row r="35" spans="1:8" ht="21" customHeight="1">
      <c r="A35" s="352" t="s">
        <v>86</v>
      </c>
      <c r="B35" s="351">
        <f t="shared" si="5"/>
        <v>58</v>
      </c>
      <c r="C35" s="351">
        <v>30</v>
      </c>
      <c r="D35" s="351">
        <v>28</v>
      </c>
      <c r="E35" s="351">
        <f t="shared" si="6"/>
        <v>27</v>
      </c>
      <c r="F35" s="351">
        <v>13</v>
      </c>
      <c r="G35" s="351">
        <v>14</v>
      </c>
      <c r="H35" s="478">
        <f t="shared" si="7"/>
        <v>31</v>
      </c>
    </row>
    <row r="36" spans="1:8" ht="21" customHeight="1">
      <c r="A36" s="352" t="s">
        <v>87</v>
      </c>
      <c r="B36" s="351">
        <f t="shared" si="5"/>
        <v>55</v>
      </c>
      <c r="C36" s="351">
        <v>25</v>
      </c>
      <c r="D36" s="351">
        <v>30</v>
      </c>
      <c r="E36" s="351">
        <f t="shared" si="6"/>
        <v>13</v>
      </c>
      <c r="F36" s="351">
        <v>6</v>
      </c>
      <c r="G36" s="351">
        <v>7</v>
      </c>
      <c r="H36" s="478">
        <f t="shared" si="7"/>
        <v>42</v>
      </c>
    </row>
    <row r="37" spans="1:8" ht="21" customHeight="1">
      <c r="A37" s="358" t="s">
        <v>88</v>
      </c>
      <c r="B37" s="89">
        <f t="shared" si="5"/>
        <v>45</v>
      </c>
      <c r="C37" s="89">
        <v>24</v>
      </c>
      <c r="D37" s="89">
        <v>21</v>
      </c>
      <c r="E37" s="89">
        <f t="shared" si="6"/>
        <v>7</v>
      </c>
      <c r="F37" s="89">
        <v>5</v>
      </c>
      <c r="G37" s="89">
        <v>2</v>
      </c>
      <c r="H37" s="546">
        <f t="shared" si="7"/>
        <v>38</v>
      </c>
    </row>
    <row r="38" spans="1:8" ht="21" customHeight="1">
      <c r="A38" s="568" t="s">
        <v>547</v>
      </c>
      <c r="B38" s="568"/>
      <c r="C38" s="568"/>
      <c r="D38" s="568"/>
      <c r="E38" s="526"/>
      <c r="H38" s="350" t="s">
        <v>545</v>
      </c>
    </row>
    <row r="39" spans="1:8">
      <c r="G39" s="547"/>
    </row>
  </sheetData>
  <mergeCells count="4">
    <mergeCell ref="A3:A4"/>
    <mergeCell ref="B3:D3"/>
    <mergeCell ref="E3:G3"/>
    <mergeCell ref="A38:D38"/>
  </mergeCells>
  <phoneticPr fontId="3"/>
  <pageMargins left="0.59055118110236227" right="0.59055118110236227" top="0.59055118110236227" bottom="0.59055118110236227" header="0.31496062992125984" footer="0.31496062992125984"/>
  <pageSetup paperSize="9" firstPageNumber="13" orientation="portrait" useFirstPageNumber="1" r:id="rId1"/>
  <headerFooter alignWithMargins="0">
    <oddHeader>&amp;R&amp;10人　　口</oddHeader>
    <oddFooter>&amp;C－&amp;P－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Normal="100" workbookViewId="0">
      <selection activeCell="O54" sqref="O54"/>
    </sheetView>
  </sheetViews>
  <sheetFormatPr defaultRowHeight="13.5"/>
  <cols>
    <col min="1" max="1" width="12.5" style="349" customWidth="1"/>
    <col min="2" max="8" width="10.25" style="349" customWidth="1"/>
    <col min="9" max="16384" width="9" style="349"/>
  </cols>
  <sheetData>
    <row r="1" spans="1:8" ht="21" customHeight="1">
      <c r="A1" s="348" t="s">
        <v>89</v>
      </c>
    </row>
    <row r="2" spans="1:8" ht="21" customHeight="1"/>
    <row r="3" spans="1:8" ht="21" customHeight="1">
      <c r="A3" s="554" t="s">
        <v>553</v>
      </c>
      <c r="B3" s="567" t="s">
        <v>90</v>
      </c>
      <c r="C3" s="567"/>
      <c r="D3" s="567"/>
      <c r="E3" s="567" t="s">
        <v>91</v>
      </c>
      <c r="F3" s="567"/>
      <c r="G3" s="567"/>
      <c r="H3" s="362" t="s">
        <v>75</v>
      </c>
    </row>
    <row r="4" spans="1:8" ht="21" customHeight="1">
      <c r="A4" s="555"/>
      <c r="B4" s="88" t="s">
        <v>92</v>
      </c>
      <c r="C4" s="88" t="s">
        <v>36</v>
      </c>
      <c r="D4" s="88" t="s">
        <v>35</v>
      </c>
      <c r="E4" s="88" t="s">
        <v>92</v>
      </c>
      <c r="F4" s="88" t="s">
        <v>36</v>
      </c>
      <c r="G4" s="88" t="s">
        <v>35</v>
      </c>
      <c r="H4" s="363" t="s">
        <v>76</v>
      </c>
    </row>
    <row r="5" spans="1:8" ht="21" customHeight="1">
      <c r="A5" s="352" t="s">
        <v>551</v>
      </c>
      <c r="B5" s="76">
        <f t="shared" ref="B5:B24" si="0">SUM(C5:D5)</f>
        <v>1798</v>
      </c>
      <c r="C5" s="76">
        <v>852</v>
      </c>
      <c r="D5" s="76">
        <v>946</v>
      </c>
      <c r="E5" s="76">
        <f t="shared" ref="E5:E24" si="1">SUM(F5:G5)</f>
        <v>1722</v>
      </c>
      <c r="F5" s="76">
        <v>837</v>
      </c>
      <c r="G5" s="76">
        <v>885</v>
      </c>
      <c r="H5" s="77">
        <f t="shared" ref="H5:H24" si="2">B5-E5</f>
        <v>76</v>
      </c>
    </row>
    <row r="6" spans="1:8" ht="21" customHeight="1">
      <c r="A6" s="352" t="s">
        <v>554</v>
      </c>
      <c r="B6" s="76">
        <f t="shared" si="0"/>
        <v>2020</v>
      </c>
      <c r="C6" s="76">
        <v>976</v>
      </c>
      <c r="D6" s="76">
        <v>1044</v>
      </c>
      <c r="E6" s="76">
        <f t="shared" si="1"/>
        <v>1857</v>
      </c>
      <c r="F6" s="76">
        <v>916</v>
      </c>
      <c r="G6" s="76">
        <v>941</v>
      </c>
      <c r="H6" s="77">
        <f t="shared" si="2"/>
        <v>163</v>
      </c>
    </row>
    <row r="7" spans="1:8" ht="21" customHeight="1">
      <c r="A7" s="352" t="s">
        <v>56</v>
      </c>
      <c r="B7" s="76">
        <f t="shared" si="0"/>
        <v>2142</v>
      </c>
      <c r="C7" s="76">
        <v>1044</v>
      </c>
      <c r="D7" s="76">
        <v>1098</v>
      </c>
      <c r="E7" s="76">
        <f t="shared" si="1"/>
        <v>1894</v>
      </c>
      <c r="F7" s="76">
        <v>901</v>
      </c>
      <c r="G7" s="76">
        <v>993</v>
      </c>
      <c r="H7" s="77">
        <f t="shared" si="2"/>
        <v>248</v>
      </c>
    </row>
    <row r="8" spans="1:8" ht="21" customHeight="1">
      <c r="A8" s="352" t="s">
        <v>57</v>
      </c>
      <c r="B8" s="76">
        <f t="shared" si="0"/>
        <v>2000</v>
      </c>
      <c r="C8" s="76">
        <v>972</v>
      </c>
      <c r="D8" s="76">
        <v>1028</v>
      </c>
      <c r="E8" s="76">
        <f t="shared" si="1"/>
        <v>1762</v>
      </c>
      <c r="F8" s="76">
        <v>831</v>
      </c>
      <c r="G8" s="76">
        <v>931</v>
      </c>
      <c r="H8" s="77">
        <f t="shared" si="2"/>
        <v>238</v>
      </c>
    </row>
    <row r="9" spans="1:8" ht="21" customHeight="1">
      <c r="A9" s="352" t="s">
        <v>58</v>
      </c>
      <c r="B9" s="76">
        <f t="shared" si="0"/>
        <v>1898</v>
      </c>
      <c r="C9" s="76">
        <v>939</v>
      </c>
      <c r="D9" s="76">
        <v>959</v>
      </c>
      <c r="E9" s="76">
        <f t="shared" si="1"/>
        <v>1925</v>
      </c>
      <c r="F9" s="76">
        <v>925</v>
      </c>
      <c r="G9" s="76">
        <v>1000</v>
      </c>
      <c r="H9" s="77">
        <f t="shared" si="2"/>
        <v>-27</v>
      </c>
    </row>
    <row r="10" spans="1:8" ht="21" customHeight="1">
      <c r="A10" s="352" t="s">
        <v>59</v>
      </c>
      <c r="B10" s="76">
        <f t="shared" si="0"/>
        <v>1896</v>
      </c>
      <c r="C10" s="76">
        <v>917</v>
      </c>
      <c r="D10" s="76">
        <v>979</v>
      </c>
      <c r="E10" s="76">
        <f t="shared" si="1"/>
        <v>1874</v>
      </c>
      <c r="F10" s="76">
        <v>940</v>
      </c>
      <c r="G10" s="76">
        <v>934</v>
      </c>
      <c r="H10" s="77">
        <f t="shared" si="2"/>
        <v>22</v>
      </c>
    </row>
    <row r="11" spans="1:8" ht="21" customHeight="1">
      <c r="A11" s="352" t="s">
        <v>60</v>
      </c>
      <c r="B11" s="76">
        <f t="shared" si="0"/>
        <v>1709</v>
      </c>
      <c r="C11" s="76">
        <v>788</v>
      </c>
      <c r="D11" s="76">
        <v>921</v>
      </c>
      <c r="E11" s="76">
        <f t="shared" si="1"/>
        <v>1863</v>
      </c>
      <c r="F11" s="76">
        <v>910</v>
      </c>
      <c r="G11" s="76">
        <v>953</v>
      </c>
      <c r="H11" s="77">
        <f t="shared" si="2"/>
        <v>-154</v>
      </c>
    </row>
    <row r="12" spans="1:8" ht="21" customHeight="1">
      <c r="A12" s="352" t="s">
        <v>61</v>
      </c>
      <c r="B12" s="76">
        <f t="shared" si="0"/>
        <v>1949</v>
      </c>
      <c r="C12" s="76">
        <v>935</v>
      </c>
      <c r="D12" s="76">
        <v>1014</v>
      </c>
      <c r="E12" s="76">
        <f t="shared" si="1"/>
        <v>1691</v>
      </c>
      <c r="F12" s="76">
        <v>808</v>
      </c>
      <c r="G12" s="76">
        <v>883</v>
      </c>
      <c r="H12" s="77">
        <f t="shared" si="2"/>
        <v>258</v>
      </c>
    </row>
    <row r="13" spans="1:8" ht="21" customHeight="1">
      <c r="A13" s="352" t="s">
        <v>62</v>
      </c>
      <c r="B13" s="76">
        <f t="shared" si="0"/>
        <v>1924</v>
      </c>
      <c r="C13" s="76">
        <v>930</v>
      </c>
      <c r="D13" s="76">
        <v>994</v>
      </c>
      <c r="E13" s="76">
        <f t="shared" si="1"/>
        <v>1831</v>
      </c>
      <c r="F13" s="76">
        <v>873</v>
      </c>
      <c r="G13" s="76">
        <v>958</v>
      </c>
      <c r="H13" s="77">
        <f t="shared" si="2"/>
        <v>93</v>
      </c>
    </row>
    <row r="14" spans="1:8" ht="21" customHeight="1">
      <c r="A14" s="352" t="s">
        <v>63</v>
      </c>
      <c r="B14" s="76">
        <f t="shared" si="0"/>
        <v>1989</v>
      </c>
      <c r="C14" s="76">
        <v>980</v>
      </c>
      <c r="D14" s="76">
        <v>1009</v>
      </c>
      <c r="E14" s="76">
        <f t="shared" si="1"/>
        <v>1994</v>
      </c>
      <c r="F14" s="76">
        <v>994</v>
      </c>
      <c r="G14" s="76">
        <v>1000</v>
      </c>
      <c r="H14" s="364">
        <f t="shared" si="2"/>
        <v>-5</v>
      </c>
    </row>
    <row r="15" spans="1:8" ht="21" customHeight="1">
      <c r="A15" s="352" t="s">
        <v>64</v>
      </c>
      <c r="B15" s="76">
        <f t="shared" si="0"/>
        <v>2050</v>
      </c>
      <c r="C15" s="76">
        <v>1025</v>
      </c>
      <c r="D15" s="76">
        <v>1025</v>
      </c>
      <c r="E15" s="76">
        <f t="shared" si="1"/>
        <v>1923</v>
      </c>
      <c r="F15" s="76">
        <v>957</v>
      </c>
      <c r="G15" s="76">
        <v>966</v>
      </c>
      <c r="H15" s="77">
        <f t="shared" si="2"/>
        <v>127</v>
      </c>
    </row>
    <row r="16" spans="1:8" ht="21" customHeight="1">
      <c r="A16" s="352" t="s">
        <v>65</v>
      </c>
      <c r="B16" s="76">
        <f t="shared" si="0"/>
        <v>1907</v>
      </c>
      <c r="C16" s="76">
        <v>903</v>
      </c>
      <c r="D16" s="76">
        <v>1004</v>
      </c>
      <c r="E16" s="76">
        <f t="shared" si="1"/>
        <v>1944</v>
      </c>
      <c r="F16" s="76">
        <v>970</v>
      </c>
      <c r="G16" s="76">
        <v>974</v>
      </c>
      <c r="H16" s="77">
        <f t="shared" si="2"/>
        <v>-37</v>
      </c>
    </row>
    <row r="17" spans="1:8" ht="21" customHeight="1">
      <c r="A17" s="352" t="s">
        <v>66</v>
      </c>
      <c r="B17" s="76">
        <f t="shared" si="0"/>
        <v>1936</v>
      </c>
      <c r="C17" s="76">
        <v>936</v>
      </c>
      <c r="D17" s="76">
        <v>1000</v>
      </c>
      <c r="E17" s="76">
        <f t="shared" si="1"/>
        <v>1719</v>
      </c>
      <c r="F17" s="76">
        <v>819</v>
      </c>
      <c r="G17" s="76">
        <v>900</v>
      </c>
      <c r="H17" s="364">
        <f t="shared" si="2"/>
        <v>217</v>
      </c>
    </row>
    <row r="18" spans="1:8" ht="21" customHeight="1">
      <c r="A18" s="352" t="s">
        <v>67</v>
      </c>
      <c r="B18" s="76">
        <f t="shared" si="0"/>
        <v>1906</v>
      </c>
      <c r="C18" s="76">
        <v>936</v>
      </c>
      <c r="D18" s="76">
        <v>970</v>
      </c>
      <c r="E18" s="76">
        <f t="shared" si="1"/>
        <v>1944</v>
      </c>
      <c r="F18" s="76">
        <v>968</v>
      </c>
      <c r="G18" s="76">
        <v>976</v>
      </c>
      <c r="H18" s="77">
        <f t="shared" si="2"/>
        <v>-38</v>
      </c>
    </row>
    <row r="19" spans="1:8" ht="21" customHeight="1">
      <c r="A19" s="352" t="s">
        <v>68</v>
      </c>
      <c r="B19" s="76">
        <f t="shared" si="0"/>
        <v>2104</v>
      </c>
      <c r="C19" s="76">
        <v>1023</v>
      </c>
      <c r="D19" s="76">
        <v>1081</v>
      </c>
      <c r="E19" s="76">
        <f t="shared" si="1"/>
        <v>1842</v>
      </c>
      <c r="F19" s="76">
        <v>927</v>
      </c>
      <c r="G19" s="76">
        <v>915</v>
      </c>
      <c r="H19" s="77">
        <f t="shared" si="2"/>
        <v>262</v>
      </c>
    </row>
    <row r="20" spans="1:8" ht="21" customHeight="1">
      <c r="A20" s="352" t="s">
        <v>69</v>
      </c>
      <c r="B20" s="76">
        <f t="shared" si="0"/>
        <v>2043</v>
      </c>
      <c r="C20" s="76">
        <v>1023</v>
      </c>
      <c r="D20" s="76">
        <v>1020</v>
      </c>
      <c r="E20" s="76">
        <f t="shared" si="1"/>
        <v>1828</v>
      </c>
      <c r="F20" s="76">
        <v>908</v>
      </c>
      <c r="G20" s="76">
        <v>920</v>
      </c>
      <c r="H20" s="77">
        <f t="shared" si="2"/>
        <v>215</v>
      </c>
    </row>
    <row r="21" spans="1:8" ht="21" customHeight="1">
      <c r="A21" s="352" t="s">
        <v>70</v>
      </c>
      <c r="B21" s="76">
        <f t="shared" si="0"/>
        <v>2130</v>
      </c>
      <c r="C21" s="76">
        <v>1011</v>
      </c>
      <c r="D21" s="76">
        <v>1119</v>
      </c>
      <c r="E21" s="76">
        <f t="shared" si="1"/>
        <v>2282</v>
      </c>
      <c r="F21" s="76">
        <v>1123</v>
      </c>
      <c r="G21" s="76">
        <v>1159</v>
      </c>
      <c r="H21" s="77">
        <f t="shared" si="2"/>
        <v>-152</v>
      </c>
    </row>
    <row r="22" spans="1:8" ht="21" customHeight="1">
      <c r="A22" s="352" t="s">
        <v>542</v>
      </c>
      <c r="B22" s="76">
        <f t="shared" si="0"/>
        <v>2151</v>
      </c>
      <c r="C22" s="76">
        <v>1074</v>
      </c>
      <c r="D22" s="76">
        <v>1077</v>
      </c>
      <c r="E22" s="76">
        <f t="shared" si="1"/>
        <v>1866</v>
      </c>
      <c r="F22" s="76">
        <v>943</v>
      </c>
      <c r="G22" s="76">
        <v>923</v>
      </c>
      <c r="H22" s="77">
        <f t="shared" si="2"/>
        <v>285</v>
      </c>
    </row>
    <row r="23" spans="1:8" ht="21" customHeight="1">
      <c r="A23" s="352" t="s">
        <v>543</v>
      </c>
      <c r="B23" s="76">
        <f t="shared" si="0"/>
        <v>2260</v>
      </c>
      <c r="C23" s="76">
        <v>1123</v>
      </c>
      <c r="D23" s="76">
        <v>1137</v>
      </c>
      <c r="E23" s="76">
        <f t="shared" si="1"/>
        <v>2044</v>
      </c>
      <c r="F23" s="76">
        <v>1017</v>
      </c>
      <c r="G23" s="76">
        <v>1027</v>
      </c>
      <c r="H23" s="77">
        <f t="shared" si="2"/>
        <v>216</v>
      </c>
    </row>
    <row r="24" spans="1:8" ht="21" customHeight="1">
      <c r="A24" s="352" t="s">
        <v>555</v>
      </c>
      <c r="B24" s="76">
        <f t="shared" si="0"/>
        <v>2436</v>
      </c>
      <c r="C24" s="76">
        <v>1213</v>
      </c>
      <c r="D24" s="76">
        <v>1223</v>
      </c>
      <c r="E24" s="76">
        <f t="shared" si="1"/>
        <v>2033</v>
      </c>
      <c r="F24" s="76">
        <v>1055</v>
      </c>
      <c r="G24" s="76">
        <v>978</v>
      </c>
      <c r="H24" s="77">
        <f t="shared" si="2"/>
        <v>403</v>
      </c>
    </row>
    <row r="25" spans="1:8" ht="21" customHeight="1">
      <c r="A25" s="365"/>
      <c r="B25" s="341"/>
      <c r="C25" s="76"/>
      <c r="D25" s="76"/>
      <c r="E25" s="76"/>
      <c r="F25" s="76"/>
      <c r="G25" s="76"/>
      <c r="H25" s="77"/>
    </row>
    <row r="26" spans="1:8" ht="21" customHeight="1">
      <c r="A26" s="352" t="s">
        <v>548</v>
      </c>
      <c r="B26" s="76">
        <f>+C26+D26</f>
        <v>151</v>
      </c>
      <c r="C26" s="76">
        <v>72</v>
      </c>
      <c r="D26" s="76">
        <v>79</v>
      </c>
      <c r="E26" s="76">
        <f>+F26+G26</f>
        <v>116</v>
      </c>
      <c r="F26" s="76">
        <v>64</v>
      </c>
      <c r="G26" s="76">
        <v>52</v>
      </c>
      <c r="H26" s="77">
        <f>B26-E26</f>
        <v>35</v>
      </c>
    </row>
    <row r="27" spans="1:8" ht="21" customHeight="1">
      <c r="A27" s="352" t="s">
        <v>93</v>
      </c>
      <c r="B27" s="76">
        <f t="shared" ref="B27:B37" si="3">+C27+D27</f>
        <v>177</v>
      </c>
      <c r="C27" s="76">
        <v>83</v>
      </c>
      <c r="D27" s="76">
        <v>94</v>
      </c>
      <c r="E27" s="76">
        <f t="shared" ref="E27:E37" si="4">+F27+G27</f>
        <v>117</v>
      </c>
      <c r="F27" s="76">
        <v>63</v>
      </c>
      <c r="G27" s="76">
        <v>54</v>
      </c>
      <c r="H27" s="77">
        <f t="shared" ref="H27:H37" si="5">B27-E27</f>
        <v>60</v>
      </c>
    </row>
    <row r="28" spans="1:8" ht="21" customHeight="1">
      <c r="A28" s="352" t="s">
        <v>94</v>
      </c>
      <c r="B28" s="76">
        <f t="shared" si="3"/>
        <v>492</v>
      </c>
      <c r="C28" s="76">
        <v>241</v>
      </c>
      <c r="D28" s="76">
        <v>251</v>
      </c>
      <c r="E28" s="76">
        <f t="shared" si="4"/>
        <v>541</v>
      </c>
      <c r="F28" s="76">
        <v>283</v>
      </c>
      <c r="G28" s="76">
        <v>258</v>
      </c>
      <c r="H28" s="77">
        <f t="shared" si="5"/>
        <v>-49</v>
      </c>
    </row>
    <row r="29" spans="1:8" ht="21" customHeight="1">
      <c r="A29" s="352" t="s">
        <v>95</v>
      </c>
      <c r="B29" s="76">
        <f t="shared" si="3"/>
        <v>284</v>
      </c>
      <c r="C29" s="76">
        <v>151</v>
      </c>
      <c r="D29" s="76">
        <v>133</v>
      </c>
      <c r="E29" s="76">
        <f t="shared" si="4"/>
        <v>188</v>
      </c>
      <c r="F29" s="76">
        <v>95</v>
      </c>
      <c r="G29" s="76">
        <v>93</v>
      </c>
      <c r="H29" s="77">
        <f t="shared" si="5"/>
        <v>96</v>
      </c>
    </row>
    <row r="30" spans="1:8" ht="21" customHeight="1">
      <c r="A30" s="352" t="s">
        <v>96</v>
      </c>
      <c r="B30" s="76">
        <f t="shared" si="3"/>
        <v>157</v>
      </c>
      <c r="C30" s="76">
        <v>71</v>
      </c>
      <c r="D30" s="76">
        <v>86</v>
      </c>
      <c r="E30" s="76">
        <f t="shared" si="4"/>
        <v>231</v>
      </c>
      <c r="F30" s="76">
        <v>107</v>
      </c>
      <c r="G30" s="76">
        <v>124</v>
      </c>
      <c r="H30" s="77">
        <f t="shared" si="5"/>
        <v>-74</v>
      </c>
    </row>
    <row r="31" spans="1:8" ht="21" customHeight="1">
      <c r="A31" s="352" t="s">
        <v>97</v>
      </c>
      <c r="B31" s="76">
        <f t="shared" si="3"/>
        <v>119</v>
      </c>
      <c r="C31" s="76">
        <v>59</v>
      </c>
      <c r="D31" s="76">
        <v>60</v>
      </c>
      <c r="E31" s="76">
        <f t="shared" si="4"/>
        <v>126</v>
      </c>
      <c r="F31" s="76">
        <v>65</v>
      </c>
      <c r="G31" s="76">
        <v>61</v>
      </c>
      <c r="H31" s="77">
        <f t="shared" si="5"/>
        <v>-7</v>
      </c>
    </row>
    <row r="32" spans="1:8" ht="21" customHeight="1">
      <c r="A32" s="352" t="s">
        <v>98</v>
      </c>
      <c r="B32" s="76">
        <f t="shared" si="3"/>
        <v>145</v>
      </c>
      <c r="C32" s="76">
        <v>63</v>
      </c>
      <c r="D32" s="76">
        <v>82</v>
      </c>
      <c r="E32" s="76">
        <f t="shared" si="4"/>
        <v>128</v>
      </c>
      <c r="F32" s="76">
        <v>69</v>
      </c>
      <c r="G32" s="76">
        <v>59</v>
      </c>
      <c r="H32" s="77">
        <f t="shared" si="5"/>
        <v>17</v>
      </c>
    </row>
    <row r="33" spans="1:8" ht="21" customHeight="1">
      <c r="A33" s="352" t="s">
        <v>99</v>
      </c>
      <c r="B33" s="76">
        <f t="shared" si="3"/>
        <v>191</v>
      </c>
      <c r="C33" s="76">
        <v>101</v>
      </c>
      <c r="D33" s="76">
        <v>90</v>
      </c>
      <c r="E33" s="76">
        <f t="shared" si="4"/>
        <v>125</v>
      </c>
      <c r="F33" s="76">
        <v>66</v>
      </c>
      <c r="G33" s="76">
        <v>59</v>
      </c>
      <c r="H33" s="77">
        <f t="shared" si="5"/>
        <v>66</v>
      </c>
    </row>
    <row r="34" spans="1:8" ht="21" customHeight="1">
      <c r="A34" s="352" t="s">
        <v>100</v>
      </c>
      <c r="B34" s="76">
        <f t="shared" si="3"/>
        <v>198</v>
      </c>
      <c r="C34" s="76">
        <v>103</v>
      </c>
      <c r="D34" s="76">
        <v>95</v>
      </c>
      <c r="E34" s="76">
        <f t="shared" si="4"/>
        <v>98</v>
      </c>
      <c r="F34" s="76">
        <v>50</v>
      </c>
      <c r="G34" s="76">
        <v>48</v>
      </c>
      <c r="H34" s="77">
        <f t="shared" si="5"/>
        <v>100</v>
      </c>
    </row>
    <row r="35" spans="1:8" ht="21" customHeight="1">
      <c r="A35" s="352" t="s">
        <v>101</v>
      </c>
      <c r="B35" s="76">
        <f t="shared" si="3"/>
        <v>232</v>
      </c>
      <c r="C35" s="76">
        <v>113</v>
      </c>
      <c r="D35" s="76">
        <v>119</v>
      </c>
      <c r="E35" s="76">
        <f t="shared" si="4"/>
        <v>105</v>
      </c>
      <c r="F35" s="76">
        <v>55</v>
      </c>
      <c r="G35" s="76">
        <v>50</v>
      </c>
      <c r="H35" s="77">
        <f t="shared" si="5"/>
        <v>127</v>
      </c>
    </row>
    <row r="36" spans="1:8" ht="21" customHeight="1">
      <c r="A36" s="352" t="s">
        <v>102</v>
      </c>
      <c r="B36" s="76">
        <f t="shared" si="3"/>
        <v>168</v>
      </c>
      <c r="C36" s="76">
        <v>82</v>
      </c>
      <c r="D36" s="76">
        <v>86</v>
      </c>
      <c r="E36" s="76">
        <f t="shared" si="4"/>
        <v>105</v>
      </c>
      <c r="F36" s="76">
        <v>55</v>
      </c>
      <c r="G36" s="76">
        <v>50</v>
      </c>
      <c r="H36" s="77">
        <f t="shared" si="5"/>
        <v>63</v>
      </c>
    </row>
    <row r="37" spans="1:8" ht="21" customHeight="1">
      <c r="A37" s="358" t="s">
        <v>103</v>
      </c>
      <c r="B37" s="366">
        <f t="shared" si="3"/>
        <v>122</v>
      </c>
      <c r="C37" s="366">
        <v>74</v>
      </c>
      <c r="D37" s="366">
        <v>48</v>
      </c>
      <c r="E37" s="366">
        <f t="shared" si="4"/>
        <v>153</v>
      </c>
      <c r="F37" s="366">
        <v>83</v>
      </c>
      <c r="G37" s="366">
        <v>70</v>
      </c>
      <c r="H37" s="367">
        <f t="shared" si="5"/>
        <v>-31</v>
      </c>
    </row>
    <row r="38" spans="1:8" ht="21" customHeight="1">
      <c r="A38" s="568" t="s">
        <v>556</v>
      </c>
      <c r="B38" s="568"/>
      <c r="C38" s="568"/>
      <c r="D38" s="568"/>
      <c r="E38" s="368"/>
      <c r="F38" s="368"/>
      <c r="G38" s="368"/>
      <c r="H38" s="350" t="s">
        <v>545</v>
      </c>
    </row>
  </sheetData>
  <mergeCells count="4">
    <mergeCell ref="A3:A4"/>
    <mergeCell ref="B3:D3"/>
    <mergeCell ref="E3:G3"/>
    <mergeCell ref="A38:D38"/>
  </mergeCells>
  <phoneticPr fontId="3"/>
  <pageMargins left="0.59055118110236227" right="0.59055118110236227" top="0.59055118110236227" bottom="0.59055118110236227" header="0.31496062992125984" footer="0.31496062992125984"/>
  <pageSetup paperSize="9" firstPageNumber="14" orientation="portrait" useFirstPageNumber="1" r:id="rId1"/>
  <headerFooter alignWithMargins="0">
    <oddHeader>&amp;L&amp;10人　　口</oddHeader>
    <oddFooter>&amp;C－&amp;P－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5"/>
  <sheetViews>
    <sheetView zoomScaleNormal="100" workbookViewId="0">
      <selection activeCell="O54" sqref="O54"/>
    </sheetView>
  </sheetViews>
  <sheetFormatPr defaultColWidth="10.875" defaultRowHeight="13.5"/>
  <cols>
    <col min="1" max="1" width="1.5" style="84" customWidth="1"/>
    <col min="2" max="2" width="4.75" style="84" customWidth="1"/>
    <col min="3" max="3" width="1.625" style="84" customWidth="1"/>
    <col min="4" max="4" width="8.5" style="84" customWidth="1"/>
    <col min="5" max="5" width="1.625" style="84" customWidth="1"/>
    <col min="6" max="12" width="9.75" style="84" customWidth="1"/>
    <col min="13" max="16384" width="10.875" style="84"/>
  </cols>
  <sheetData>
    <row r="1" spans="2:12" ht="18" customHeight="1">
      <c r="B1" s="369" t="s">
        <v>104</v>
      </c>
      <c r="C1" s="369"/>
      <c r="F1" s="370"/>
      <c r="H1" s="370"/>
    </row>
    <row r="2" spans="2:12" ht="15" customHeight="1">
      <c r="L2" s="371" t="s">
        <v>557</v>
      </c>
    </row>
    <row r="3" spans="2:12" ht="18" customHeight="1">
      <c r="B3" s="578" t="s">
        <v>105</v>
      </c>
      <c r="C3" s="580" t="s">
        <v>106</v>
      </c>
      <c r="D3" s="580"/>
      <c r="E3" s="580"/>
      <c r="F3" s="580" t="s">
        <v>107</v>
      </c>
      <c r="G3" s="580" t="s">
        <v>558</v>
      </c>
      <c r="H3" s="580"/>
      <c r="I3" s="580"/>
      <c r="J3" s="580" t="s">
        <v>108</v>
      </c>
      <c r="K3" s="580"/>
      <c r="L3" s="576" t="s">
        <v>175</v>
      </c>
    </row>
    <row r="4" spans="2:12" ht="18" customHeight="1">
      <c r="B4" s="579"/>
      <c r="C4" s="581"/>
      <c r="D4" s="581"/>
      <c r="E4" s="581"/>
      <c r="F4" s="581"/>
      <c r="G4" s="372" t="s">
        <v>559</v>
      </c>
      <c r="H4" s="372" t="s">
        <v>110</v>
      </c>
      <c r="I4" s="372" t="s">
        <v>111</v>
      </c>
      <c r="J4" s="372" t="s">
        <v>560</v>
      </c>
      <c r="K4" s="372" t="s">
        <v>561</v>
      </c>
      <c r="L4" s="577"/>
    </row>
    <row r="5" spans="2:12" ht="15" customHeight="1">
      <c r="B5" s="571"/>
      <c r="C5" s="373"/>
      <c r="D5" s="374" t="s">
        <v>563</v>
      </c>
      <c r="E5" s="375"/>
      <c r="F5" s="93">
        <v>793</v>
      </c>
      <c r="G5" s="342">
        <f t="shared" ref="G5:G16" si="0">SUM(H5:I5)</f>
        <v>2347</v>
      </c>
      <c r="H5" s="342">
        <v>1155</v>
      </c>
      <c r="I5" s="342">
        <v>1192</v>
      </c>
      <c r="J5" s="334">
        <v>18</v>
      </c>
      <c r="K5" s="334">
        <v>41</v>
      </c>
      <c r="L5" s="81">
        <f t="shared" ref="L5:L10" si="1">G5/F5</f>
        <v>2.9596469104665828</v>
      </c>
    </row>
    <row r="6" spans="2:12" ht="15" customHeight="1">
      <c r="B6" s="569"/>
      <c r="C6" s="373"/>
      <c r="D6" s="374" t="s">
        <v>564</v>
      </c>
      <c r="E6" s="375"/>
      <c r="F6" s="93">
        <v>808</v>
      </c>
      <c r="G6" s="342">
        <f t="shared" si="0"/>
        <v>2342</v>
      </c>
      <c r="H6" s="342">
        <v>1143</v>
      </c>
      <c r="I6" s="342">
        <v>1199</v>
      </c>
      <c r="J6" s="334">
        <f t="shared" ref="J6:K16" si="2">F6-F5</f>
        <v>15</v>
      </c>
      <c r="K6" s="334">
        <f t="shared" si="2"/>
        <v>-5</v>
      </c>
      <c r="L6" s="81">
        <f t="shared" si="1"/>
        <v>2.8985148514851486</v>
      </c>
    </row>
    <row r="7" spans="2:12" ht="15" customHeight="1">
      <c r="B7" s="572" t="s">
        <v>565</v>
      </c>
      <c r="C7" s="373"/>
      <c r="D7" s="374" t="s">
        <v>112</v>
      </c>
      <c r="E7" s="375"/>
      <c r="F7" s="376">
        <v>806</v>
      </c>
      <c r="G7" s="377">
        <f t="shared" si="0"/>
        <v>2341</v>
      </c>
      <c r="H7" s="377">
        <v>1152</v>
      </c>
      <c r="I7" s="377">
        <v>1189</v>
      </c>
      <c r="J7" s="334">
        <f t="shared" si="2"/>
        <v>-2</v>
      </c>
      <c r="K7" s="98">
        <f t="shared" si="2"/>
        <v>-1</v>
      </c>
      <c r="L7" s="80">
        <f t="shared" si="1"/>
        <v>2.9044665012406949</v>
      </c>
    </row>
    <row r="8" spans="2:12" ht="15" customHeight="1">
      <c r="B8" s="572"/>
      <c r="C8" s="373"/>
      <c r="D8" s="374" t="s">
        <v>113</v>
      </c>
      <c r="E8" s="375"/>
      <c r="F8" s="93">
        <v>811</v>
      </c>
      <c r="G8" s="342">
        <f t="shared" si="0"/>
        <v>2370</v>
      </c>
      <c r="H8" s="342">
        <v>1169</v>
      </c>
      <c r="I8" s="342">
        <v>1201</v>
      </c>
      <c r="J8" s="334">
        <f t="shared" si="2"/>
        <v>5</v>
      </c>
      <c r="K8" s="334">
        <f t="shared" si="2"/>
        <v>29</v>
      </c>
      <c r="L8" s="81">
        <f t="shared" si="1"/>
        <v>2.9223181257706536</v>
      </c>
    </row>
    <row r="9" spans="2:12" ht="15" customHeight="1">
      <c r="B9" s="572"/>
      <c r="C9" s="373"/>
      <c r="D9" s="374" t="s">
        <v>114</v>
      </c>
      <c r="E9" s="378"/>
      <c r="F9" s="93">
        <v>825</v>
      </c>
      <c r="G9" s="91">
        <f t="shared" si="0"/>
        <v>2412</v>
      </c>
      <c r="H9" s="91">
        <v>1180</v>
      </c>
      <c r="I9" s="91">
        <v>1232</v>
      </c>
      <c r="J9" s="334">
        <f t="shared" si="2"/>
        <v>14</v>
      </c>
      <c r="K9" s="334">
        <f t="shared" si="2"/>
        <v>42</v>
      </c>
      <c r="L9" s="81">
        <f t="shared" si="1"/>
        <v>2.9236363636363638</v>
      </c>
    </row>
    <row r="10" spans="2:12" ht="15" customHeight="1">
      <c r="B10" s="572"/>
      <c r="C10" s="373"/>
      <c r="D10" s="374" t="s">
        <v>115</v>
      </c>
      <c r="E10" s="379"/>
      <c r="F10" s="93">
        <v>835</v>
      </c>
      <c r="G10" s="342">
        <f t="shared" si="0"/>
        <v>2380</v>
      </c>
      <c r="H10" s="342">
        <v>1159</v>
      </c>
      <c r="I10" s="342">
        <v>1221</v>
      </c>
      <c r="J10" s="334">
        <f t="shared" si="2"/>
        <v>10</v>
      </c>
      <c r="K10" s="334">
        <f t="shared" si="2"/>
        <v>-32</v>
      </c>
      <c r="L10" s="81">
        <f t="shared" si="1"/>
        <v>2.8502994011976046</v>
      </c>
    </row>
    <row r="11" spans="2:12" ht="15" customHeight="1">
      <c r="B11" s="572"/>
      <c r="C11" s="373"/>
      <c r="D11" s="374" t="s">
        <v>566</v>
      </c>
      <c r="E11" s="380"/>
      <c r="F11" s="90">
        <v>858</v>
      </c>
      <c r="G11" s="91">
        <f t="shared" si="0"/>
        <v>2383</v>
      </c>
      <c r="H11" s="91">
        <v>1174</v>
      </c>
      <c r="I11" s="91">
        <v>1209</v>
      </c>
      <c r="J11" s="92">
        <f t="shared" si="2"/>
        <v>23</v>
      </c>
      <c r="K11" s="92">
        <f t="shared" si="2"/>
        <v>3</v>
      </c>
      <c r="L11" s="79">
        <f>G11/F11</f>
        <v>2.7773892773892772</v>
      </c>
    </row>
    <row r="12" spans="2:12" ht="15" customHeight="1">
      <c r="B12" s="572"/>
      <c r="C12" s="381"/>
      <c r="D12" s="374" t="s">
        <v>567</v>
      </c>
      <c r="E12" s="375"/>
      <c r="F12" s="93">
        <v>875</v>
      </c>
      <c r="G12" s="91">
        <f t="shared" si="0"/>
        <v>2431</v>
      </c>
      <c r="H12" s="91">
        <v>1197</v>
      </c>
      <c r="I12" s="91">
        <v>1234</v>
      </c>
      <c r="J12" s="334">
        <f t="shared" si="2"/>
        <v>17</v>
      </c>
      <c r="K12" s="94">
        <f t="shared" si="2"/>
        <v>48</v>
      </c>
      <c r="L12" s="81">
        <f t="shared" ref="L12:L13" si="3">G12/F12</f>
        <v>2.7782857142857145</v>
      </c>
    </row>
    <row r="13" spans="2:12" ht="15" customHeight="1">
      <c r="B13" s="572"/>
      <c r="C13" s="373"/>
      <c r="D13" s="374" t="s">
        <v>568</v>
      </c>
      <c r="E13" s="378"/>
      <c r="F13" s="93">
        <v>905</v>
      </c>
      <c r="G13" s="342">
        <f t="shared" si="0"/>
        <v>2449</v>
      </c>
      <c r="H13" s="342">
        <v>1191</v>
      </c>
      <c r="I13" s="342">
        <v>1258</v>
      </c>
      <c r="J13" s="94">
        <f t="shared" si="2"/>
        <v>30</v>
      </c>
      <c r="K13" s="94">
        <f t="shared" si="2"/>
        <v>18</v>
      </c>
      <c r="L13" s="81">
        <f t="shared" si="3"/>
        <v>2.7060773480662985</v>
      </c>
    </row>
    <row r="14" spans="2:12" ht="15" customHeight="1">
      <c r="B14" s="572"/>
      <c r="C14" s="382"/>
      <c r="D14" s="374" t="s">
        <v>569</v>
      </c>
      <c r="E14" s="375"/>
      <c r="F14" s="90">
        <v>911</v>
      </c>
      <c r="G14" s="91">
        <f t="shared" si="0"/>
        <v>2438</v>
      </c>
      <c r="H14" s="91">
        <v>1187</v>
      </c>
      <c r="I14" s="91">
        <v>1251</v>
      </c>
      <c r="J14" s="92">
        <f t="shared" si="2"/>
        <v>6</v>
      </c>
      <c r="K14" s="92">
        <f t="shared" si="2"/>
        <v>-11</v>
      </c>
      <c r="L14" s="79">
        <f>G14/F14</f>
        <v>2.6761800219538969</v>
      </c>
    </row>
    <row r="15" spans="2:12" ht="15" customHeight="1">
      <c r="B15" s="569"/>
      <c r="C15" s="373"/>
      <c r="D15" s="374" t="s">
        <v>570</v>
      </c>
      <c r="E15" s="375"/>
      <c r="F15" s="93">
        <v>932</v>
      </c>
      <c r="G15" s="91">
        <f t="shared" si="0"/>
        <v>2468</v>
      </c>
      <c r="H15" s="91">
        <v>1204</v>
      </c>
      <c r="I15" s="91">
        <v>1264</v>
      </c>
      <c r="J15" s="334">
        <f t="shared" si="2"/>
        <v>21</v>
      </c>
      <c r="K15" s="94">
        <f t="shared" si="2"/>
        <v>30</v>
      </c>
      <c r="L15" s="81">
        <f t="shared" ref="L15:L16" si="4">G15/F15</f>
        <v>2.648068669527897</v>
      </c>
    </row>
    <row r="16" spans="2:12" ht="15" customHeight="1">
      <c r="B16" s="570"/>
      <c r="C16" s="383"/>
      <c r="D16" s="374" t="s">
        <v>571</v>
      </c>
      <c r="E16" s="384"/>
      <c r="F16" s="385">
        <v>953</v>
      </c>
      <c r="G16" s="386">
        <f t="shared" si="0"/>
        <v>2486</v>
      </c>
      <c r="H16" s="386">
        <v>1219</v>
      </c>
      <c r="I16" s="386">
        <v>1267</v>
      </c>
      <c r="J16" s="387">
        <f t="shared" si="2"/>
        <v>21</v>
      </c>
      <c r="K16" s="387">
        <f t="shared" si="2"/>
        <v>18</v>
      </c>
      <c r="L16" s="388">
        <f t="shared" si="4"/>
        <v>2.608604407135362</v>
      </c>
    </row>
    <row r="17" spans="2:12" ht="10.5" customHeight="1">
      <c r="D17" s="389"/>
      <c r="E17" s="389"/>
      <c r="F17" s="390"/>
      <c r="G17" s="390"/>
      <c r="H17" s="390"/>
      <c r="I17" s="390"/>
      <c r="J17" s="391"/>
      <c r="K17" s="391"/>
      <c r="L17" s="78"/>
    </row>
    <row r="18" spans="2:12" ht="15" customHeight="1">
      <c r="B18" s="573"/>
      <c r="C18" s="392"/>
      <c r="D18" s="374" t="s">
        <v>563</v>
      </c>
      <c r="E18" s="393"/>
      <c r="F18" s="96">
        <v>321</v>
      </c>
      <c r="G18" s="96">
        <f>SUM(H18:I18)</f>
        <v>1016</v>
      </c>
      <c r="H18" s="96">
        <v>536</v>
      </c>
      <c r="I18" s="96">
        <v>480</v>
      </c>
      <c r="J18" s="334">
        <v>7</v>
      </c>
      <c r="K18" s="334">
        <v>19</v>
      </c>
      <c r="L18" s="81">
        <f t="shared" ref="L18:L29" si="5">G18/F18</f>
        <v>3.1651090342679127</v>
      </c>
    </row>
    <row r="19" spans="2:12" ht="15" customHeight="1">
      <c r="B19" s="569"/>
      <c r="C19" s="373"/>
      <c r="D19" s="374" t="s">
        <v>564</v>
      </c>
      <c r="E19" s="394"/>
      <c r="F19" s="100">
        <v>322</v>
      </c>
      <c r="G19" s="96">
        <f>SUM(H19:I19)</f>
        <v>1007</v>
      </c>
      <c r="H19" s="100">
        <v>531</v>
      </c>
      <c r="I19" s="100">
        <v>476</v>
      </c>
      <c r="J19" s="98">
        <f t="shared" ref="J19:K29" si="6">F19-F18</f>
        <v>1</v>
      </c>
      <c r="K19" s="334">
        <f t="shared" si="6"/>
        <v>-9</v>
      </c>
      <c r="L19" s="81">
        <f t="shared" si="5"/>
        <v>3.127329192546584</v>
      </c>
    </row>
    <row r="20" spans="2:12" ht="15" customHeight="1">
      <c r="B20" s="572" t="s">
        <v>116</v>
      </c>
      <c r="C20" s="373"/>
      <c r="D20" s="374" t="s">
        <v>112</v>
      </c>
      <c r="E20" s="394"/>
      <c r="F20" s="96">
        <v>329</v>
      </c>
      <c r="G20" s="96">
        <f>SUM(H20:I20)</f>
        <v>1011</v>
      </c>
      <c r="H20" s="96">
        <v>527</v>
      </c>
      <c r="I20" s="96">
        <v>484</v>
      </c>
      <c r="J20" s="334">
        <f t="shared" si="6"/>
        <v>7</v>
      </c>
      <c r="K20" s="334">
        <f t="shared" si="6"/>
        <v>4</v>
      </c>
      <c r="L20" s="81">
        <f t="shared" si="5"/>
        <v>3.072948328267477</v>
      </c>
    </row>
    <row r="21" spans="2:12" ht="15" customHeight="1">
      <c r="B21" s="572"/>
      <c r="C21" s="373"/>
      <c r="D21" s="374" t="s">
        <v>113</v>
      </c>
      <c r="E21" s="394"/>
      <c r="F21" s="96">
        <v>330</v>
      </c>
      <c r="G21" s="96">
        <f t="shared" ref="G21:G29" si="7">SUM(H21:I21)</f>
        <v>1005</v>
      </c>
      <c r="H21" s="96">
        <v>518</v>
      </c>
      <c r="I21" s="96">
        <v>487</v>
      </c>
      <c r="J21" s="334">
        <f t="shared" si="6"/>
        <v>1</v>
      </c>
      <c r="K21" s="334">
        <f t="shared" si="6"/>
        <v>-6</v>
      </c>
      <c r="L21" s="81">
        <f t="shared" si="5"/>
        <v>3.0454545454545454</v>
      </c>
    </row>
    <row r="22" spans="2:12" ht="15" customHeight="1">
      <c r="B22" s="572"/>
      <c r="C22" s="373"/>
      <c r="D22" s="374" t="s">
        <v>114</v>
      </c>
      <c r="E22" s="394"/>
      <c r="F22" s="95">
        <v>337</v>
      </c>
      <c r="G22" s="96">
        <f t="shared" si="7"/>
        <v>994</v>
      </c>
      <c r="H22" s="95">
        <v>509</v>
      </c>
      <c r="I22" s="95">
        <v>485</v>
      </c>
      <c r="J22" s="334">
        <f t="shared" si="6"/>
        <v>7</v>
      </c>
      <c r="K22" s="334">
        <f t="shared" si="6"/>
        <v>-11</v>
      </c>
      <c r="L22" s="81">
        <f t="shared" si="5"/>
        <v>2.9495548961424332</v>
      </c>
    </row>
    <row r="23" spans="2:12" ht="15" customHeight="1">
      <c r="B23" s="572"/>
      <c r="C23" s="373"/>
      <c r="D23" s="374" t="s">
        <v>115</v>
      </c>
      <c r="E23" s="394"/>
      <c r="F23" s="96">
        <v>337</v>
      </c>
      <c r="G23" s="96">
        <f t="shared" si="7"/>
        <v>964</v>
      </c>
      <c r="H23" s="96">
        <v>491</v>
      </c>
      <c r="I23" s="96">
        <v>473</v>
      </c>
      <c r="J23" s="334">
        <f t="shared" si="6"/>
        <v>0</v>
      </c>
      <c r="K23" s="334">
        <f t="shared" si="6"/>
        <v>-30</v>
      </c>
      <c r="L23" s="81">
        <f t="shared" si="5"/>
        <v>2.8605341246290803</v>
      </c>
    </row>
    <row r="24" spans="2:12" ht="15" customHeight="1">
      <c r="B24" s="572"/>
      <c r="C24" s="373"/>
      <c r="D24" s="374" t="s">
        <v>566</v>
      </c>
      <c r="E24" s="394"/>
      <c r="F24" s="95">
        <v>345</v>
      </c>
      <c r="G24" s="95">
        <f t="shared" si="7"/>
        <v>979</v>
      </c>
      <c r="H24" s="95">
        <v>497</v>
      </c>
      <c r="I24" s="95">
        <v>482</v>
      </c>
      <c r="J24" s="92">
        <f t="shared" si="6"/>
        <v>8</v>
      </c>
      <c r="K24" s="92">
        <f t="shared" si="6"/>
        <v>15</v>
      </c>
      <c r="L24" s="79">
        <f t="shared" si="5"/>
        <v>2.8376811594202898</v>
      </c>
    </row>
    <row r="25" spans="2:12" ht="15" customHeight="1">
      <c r="B25" s="572"/>
      <c r="C25" s="381"/>
      <c r="D25" s="374" t="s">
        <v>567</v>
      </c>
      <c r="E25" s="395"/>
      <c r="F25" s="95">
        <v>354</v>
      </c>
      <c r="G25" s="96">
        <f t="shared" si="7"/>
        <v>1008</v>
      </c>
      <c r="H25" s="95">
        <v>515</v>
      </c>
      <c r="I25" s="95">
        <v>493</v>
      </c>
      <c r="J25" s="334">
        <f t="shared" si="6"/>
        <v>9</v>
      </c>
      <c r="K25" s="94">
        <f t="shared" si="6"/>
        <v>29</v>
      </c>
      <c r="L25" s="81">
        <f t="shared" si="5"/>
        <v>2.847457627118644</v>
      </c>
    </row>
    <row r="26" spans="2:12" ht="15" customHeight="1">
      <c r="B26" s="572"/>
      <c r="C26" s="373"/>
      <c r="D26" s="374" t="s">
        <v>568</v>
      </c>
      <c r="E26" s="396"/>
      <c r="F26" s="96">
        <v>351</v>
      </c>
      <c r="G26" s="96">
        <f t="shared" si="7"/>
        <v>1004</v>
      </c>
      <c r="H26" s="96">
        <v>508</v>
      </c>
      <c r="I26" s="96">
        <v>496</v>
      </c>
      <c r="J26" s="334">
        <f t="shared" si="6"/>
        <v>-3</v>
      </c>
      <c r="K26" s="334">
        <f t="shared" si="6"/>
        <v>-4</v>
      </c>
      <c r="L26" s="81">
        <f t="shared" si="5"/>
        <v>2.8603988603988606</v>
      </c>
    </row>
    <row r="27" spans="2:12" ht="15" customHeight="1">
      <c r="B27" s="572"/>
      <c r="C27" s="382"/>
      <c r="D27" s="374" t="s">
        <v>569</v>
      </c>
      <c r="E27" s="397"/>
      <c r="F27" s="95">
        <v>348</v>
      </c>
      <c r="G27" s="95">
        <f t="shared" si="7"/>
        <v>980</v>
      </c>
      <c r="H27" s="95">
        <v>499</v>
      </c>
      <c r="I27" s="95">
        <v>481</v>
      </c>
      <c r="J27" s="92">
        <f t="shared" si="6"/>
        <v>-3</v>
      </c>
      <c r="K27" s="92">
        <f t="shared" si="6"/>
        <v>-24</v>
      </c>
      <c r="L27" s="79">
        <f t="shared" si="5"/>
        <v>2.8160919540229883</v>
      </c>
    </row>
    <row r="28" spans="2:12" ht="15" customHeight="1">
      <c r="B28" s="569"/>
      <c r="C28" s="373"/>
      <c r="D28" s="374" t="s">
        <v>570</v>
      </c>
      <c r="E28" s="394"/>
      <c r="F28" s="95">
        <v>354</v>
      </c>
      <c r="G28" s="96">
        <f t="shared" si="7"/>
        <v>967</v>
      </c>
      <c r="H28" s="95">
        <v>489</v>
      </c>
      <c r="I28" s="95">
        <v>478</v>
      </c>
      <c r="J28" s="334">
        <f t="shared" si="6"/>
        <v>6</v>
      </c>
      <c r="K28" s="94">
        <f t="shared" si="6"/>
        <v>-13</v>
      </c>
      <c r="L28" s="81">
        <f t="shared" si="5"/>
        <v>2.731638418079096</v>
      </c>
    </row>
    <row r="29" spans="2:12" ht="15" customHeight="1">
      <c r="B29" s="570"/>
      <c r="C29" s="383"/>
      <c r="D29" s="374" t="s">
        <v>571</v>
      </c>
      <c r="E29" s="398"/>
      <c r="F29" s="399">
        <v>384</v>
      </c>
      <c r="G29" s="399">
        <f t="shared" si="7"/>
        <v>1018</v>
      </c>
      <c r="H29" s="399">
        <v>516</v>
      </c>
      <c r="I29" s="399">
        <v>502</v>
      </c>
      <c r="J29" s="400">
        <f t="shared" si="6"/>
        <v>30</v>
      </c>
      <c r="K29" s="400">
        <f t="shared" si="6"/>
        <v>51</v>
      </c>
      <c r="L29" s="388">
        <f t="shared" si="5"/>
        <v>2.6510416666666665</v>
      </c>
    </row>
    <row r="30" spans="2:12" ht="11.25" customHeight="1">
      <c r="D30" s="389"/>
      <c r="E30" s="389"/>
      <c r="F30" s="390"/>
      <c r="G30" s="390"/>
      <c r="H30" s="390"/>
      <c r="I30" s="390"/>
      <c r="J30" s="391"/>
      <c r="K30" s="391"/>
      <c r="L30" s="78"/>
    </row>
    <row r="31" spans="2:12" ht="15" customHeight="1">
      <c r="B31" s="573"/>
      <c r="C31" s="392"/>
      <c r="D31" s="374" t="s">
        <v>563</v>
      </c>
      <c r="E31" s="393"/>
      <c r="F31" s="96">
        <v>332</v>
      </c>
      <c r="G31" s="96">
        <f t="shared" ref="G31:G42" si="8">SUM(H31:I31)</f>
        <v>944</v>
      </c>
      <c r="H31" s="96">
        <v>482</v>
      </c>
      <c r="I31" s="96">
        <v>462</v>
      </c>
      <c r="J31" s="334">
        <v>20</v>
      </c>
      <c r="K31" s="334">
        <v>22</v>
      </c>
      <c r="L31" s="81">
        <f t="shared" ref="L31:L42" si="9">G31/F31</f>
        <v>2.8433734939759034</v>
      </c>
    </row>
    <row r="32" spans="2:12" ht="15" customHeight="1">
      <c r="B32" s="569"/>
      <c r="C32" s="373"/>
      <c r="D32" s="374" t="s">
        <v>564</v>
      </c>
      <c r="E32" s="394"/>
      <c r="F32" s="96">
        <v>335</v>
      </c>
      <c r="G32" s="96">
        <f t="shared" si="8"/>
        <v>948</v>
      </c>
      <c r="H32" s="96">
        <v>483</v>
      </c>
      <c r="I32" s="96">
        <v>465</v>
      </c>
      <c r="J32" s="334">
        <f t="shared" ref="J32:K42" si="10">F32-F31</f>
        <v>3</v>
      </c>
      <c r="K32" s="334">
        <f t="shared" si="10"/>
        <v>4</v>
      </c>
      <c r="L32" s="81">
        <f t="shared" si="9"/>
        <v>2.8298507462686566</v>
      </c>
    </row>
    <row r="33" spans="2:12" ht="15" customHeight="1">
      <c r="B33" s="572" t="s">
        <v>117</v>
      </c>
      <c r="C33" s="373"/>
      <c r="D33" s="374" t="s">
        <v>112</v>
      </c>
      <c r="E33" s="394"/>
      <c r="F33" s="96">
        <v>334</v>
      </c>
      <c r="G33" s="96">
        <f t="shared" si="8"/>
        <v>937</v>
      </c>
      <c r="H33" s="96">
        <v>483</v>
      </c>
      <c r="I33" s="96">
        <v>454</v>
      </c>
      <c r="J33" s="334">
        <f t="shared" si="10"/>
        <v>-1</v>
      </c>
      <c r="K33" s="334">
        <f t="shared" si="10"/>
        <v>-11</v>
      </c>
      <c r="L33" s="81">
        <f t="shared" si="9"/>
        <v>2.8053892215568861</v>
      </c>
    </row>
    <row r="34" spans="2:12" ht="15" customHeight="1">
      <c r="B34" s="572"/>
      <c r="C34" s="373"/>
      <c r="D34" s="374" t="s">
        <v>113</v>
      </c>
      <c r="E34" s="394"/>
      <c r="F34" s="95">
        <v>343</v>
      </c>
      <c r="G34" s="95">
        <f t="shared" si="8"/>
        <v>950</v>
      </c>
      <c r="H34" s="95">
        <v>491</v>
      </c>
      <c r="I34" s="95">
        <v>459</v>
      </c>
      <c r="J34" s="92">
        <f t="shared" si="10"/>
        <v>9</v>
      </c>
      <c r="K34" s="92">
        <f t="shared" si="10"/>
        <v>13</v>
      </c>
      <c r="L34" s="79">
        <f t="shared" si="9"/>
        <v>2.7696793002915454</v>
      </c>
    </row>
    <row r="35" spans="2:12" ht="15" customHeight="1">
      <c r="B35" s="572"/>
      <c r="C35" s="373"/>
      <c r="D35" s="374" t="s">
        <v>114</v>
      </c>
      <c r="E35" s="401"/>
      <c r="F35" s="96">
        <v>357</v>
      </c>
      <c r="G35" s="96">
        <f t="shared" si="8"/>
        <v>989</v>
      </c>
      <c r="H35" s="96">
        <v>509</v>
      </c>
      <c r="I35" s="96">
        <v>480</v>
      </c>
      <c r="J35" s="334">
        <f t="shared" si="10"/>
        <v>14</v>
      </c>
      <c r="K35" s="334">
        <f t="shared" si="10"/>
        <v>39</v>
      </c>
      <c r="L35" s="81">
        <f t="shared" si="9"/>
        <v>2.7703081232492996</v>
      </c>
    </row>
    <row r="36" spans="2:12" ht="15" customHeight="1">
      <c r="B36" s="572"/>
      <c r="C36" s="373"/>
      <c r="D36" s="374" t="s">
        <v>115</v>
      </c>
      <c r="E36" s="396"/>
      <c r="F36" s="96">
        <v>370</v>
      </c>
      <c r="G36" s="96">
        <f t="shared" si="8"/>
        <v>999</v>
      </c>
      <c r="H36" s="96">
        <v>514</v>
      </c>
      <c r="I36" s="96">
        <v>485</v>
      </c>
      <c r="J36" s="334">
        <f t="shared" si="10"/>
        <v>13</v>
      </c>
      <c r="K36" s="334">
        <f t="shared" si="10"/>
        <v>10</v>
      </c>
      <c r="L36" s="81">
        <f t="shared" si="9"/>
        <v>2.7</v>
      </c>
    </row>
    <row r="37" spans="2:12" ht="15" customHeight="1">
      <c r="B37" s="572"/>
      <c r="C37" s="373"/>
      <c r="D37" s="374" t="s">
        <v>566</v>
      </c>
      <c r="E37" s="397"/>
      <c r="F37" s="95">
        <v>372</v>
      </c>
      <c r="G37" s="95">
        <f t="shared" si="8"/>
        <v>1017</v>
      </c>
      <c r="H37" s="95">
        <v>524</v>
      </c>
      <c r="I37" s="95">
        <v>493</v>
      </c>
      <c r="J37" s="92">
        <f t="shared" si="10"/>
        <v>2</v>
      </c>
      <c r="K37" s="92">
        <f t="shared" si="10"/>
        <v>18</v>
      </c>
      <c r="L37" s="79">
        <f t="shared" si="9"/>
        <v>2.7338709677419355</v>
      </c>
    </row>
    <row r="38" spans="2:12" ht="15" customHeight="1">
      <c r="B38" s="572"/>
      <c r="C38" s="381"/>
      <c r="D38" s="374" t="s">
        <v>567</v>
      </c>
      <c r="E38" s="394"/>
      <c r="F38" s="96">
        <v>377</v>
      </c>
      <c r="G38" s="96">
        <f t="shared" si="8"/>
        <v>1006</v>
      </c>
      <c r="H38" s="96">
        <v>513</v>
      </c>
      <c r="I38" s="96">
        <v>493</v>
      </c>
      <c r="J38" s="334">
        <f t="shared" si="10"/>
        <v>5</v>
      </c>
      <c r="K38" s="334">
        <f t="shared" si="10"/>
        <v>-11</v>
      </c>
      <c r="L38" s="81">
        <f t="shared" si="9"/>
        <v>2.6684350132625996</v>
      </c>
    </row>
    <row r="39" spans="2:12" ht="15" customHeight="1">
      <c r="B39" s="572"/>
      <c r="C39" s="373"/>
      <c r="D39" s="374" t="s">
        <v>568</v>
      </c>
      <c r="E39" s="394"/>
      <c r="F39" s="96">
        <v>373</v>
      </c>
      <c r="G39" s="96">
        <f t="shared" si="8"/>
        <v>986</v>
      </c>
      <c r="H39" s="96">
        <v>509</v>
      </c>
      <c r="I39" s="96">
        <v>477</v>
      </c>
      <c r="J39" s="94">
        <f t="shared" si="10"/>
        <v>-4</v>
      </c>
      <c r="K39" s="94">
        <f t="shared" si="10"/>
        <v>-20</v>
      </c>
      <c r="L39" s="81">
        <f t="shared" si="9"/>
        <v>2.6434316353887399</v>
      </c>
    </row>
    <row r="40" spans="2:12" ht="15" customHeight="1">
      <c r="B40" s="572"/>
      <c r="C40" s="382"/>
      <c r="D40" s="374" t="s">
        <v>569</v>
      </c>
      <c r="E40" s="397"/>
      <c r="F40" s="95">
        <v>395</v>
      </c>
      <c r="G40" s="95">
        <f t="shared" si="8"/>
        <v>1024</v>
      </c>
      <c r="H40" s="95">
        <v>535</v>
      </c>
      <c r="I40" s="95">
        <v>489</v>
      </c>
      <c r="J40" s="92">
        <f t="shared" si="10"/>
        <v>22</v>
      </c>
      <c r="K40" s="92">
        <f t="shared" si="10"/>
        <v>38</v>
      </c>
      <c r="L40" s="79">
        <f t="shared" si="9"/>
        <v>2.5924050632911393</v>
      </c>
    </row>
    <row r="41" spans="2:12" ht="15" customHeight="1">
      <c r="B41" s="569"/>
      <c r="C41" s="373"/>
      <c r="D41" s="374" t="s">
        <v>570</v>
      </c>
      <c r="E41" s="394"/>
      <c r="F41" s="96">
        <v>397</v>
      </c>
      <c r="G41" s="96">
        <f t="shared" si="8"/>
        <v>1015</v>
      </c>
      <c r="H41" s="96">
        <v>533</v>
      </c>
      <c r="I41" s="96">
        <v>482</v>
      </c>
      <c r="J41" s="334">
        <f t="shared" si="10"/>
        <v>2</v>
      </c>
      <c r="K41" s="334">
        <f t="shared" si="10"/>
        <v>-9</v>
      </c>
      <c r="L41" s="81">
        <f t="shared" si="9"/>
        <v>2.5566750629722921</v>
      </c>
    </row>
    <row r="42" spans="2:12" ht="15" customHeight="1">
      <c r="B42" s="570"/>
      <c r="C42" s="383"/>
      <c r="D42" s="374" t="s">
        <v>571</v>
      </c>
      <c r="E42" s="398"/>
      <c r="F42" s="399">
        <v>412</v>
      </c>
      <c r="G42" s="399">
        <f t="shared" si="8"/>
        <v>1010</v>
      </c>
      <c r="H42" s="399">
        <v>530</v>
      </c>
      <c r="I42" s="399">
        <v>480</v>
      </c>
      <c r="J42" s="387">
        <f t="shared" si="10"/>
        <v>15</v>
      </c>
      <c r="K42" s="387">
        <f t="shared" si="10"/>
        <v>-5</v>
      </c>
      <c r="L42" s="388">
        <f t="shared" si="9"/>
        <v>2.4514563106796117</v>
      </c>
    </row>
    <row r="43" spans="2:12" ht="10.5" customHeight="1">
      <c r="D43" s="402"/>
      <c r="F43" s="390"/>
      <c r="G43" s="390"/>
      <c r="H43" s="390"/>
      <c r="I43" s="390"/>
      <c r="J43" s="391"/>
      <c r="K43" s="391"/>
      <c r="L43" s="78"/>
    </row>
    <row r="44" spans="2:12" ht="15" customHeight="1">
      <c r="B44" s="574"/>
      <c r="C44" s="392"/>
      <c r="D44" s="374" t="s">
        <v>563</v>
      </c>
      <c r="E44" s="403"/>
      <c r="F44" s="95">
        <v>802</v>
      </c>
      <c r="G44" s="95">
        <f t="shared" ref="G44:G55" si="11">SUM(H44:I44)</f>
        <v>1935</v>
      </c>
      <c r="H44" s="95">
        <v>950</v>
      </c>
      <c r="I44" s="95">
        <v>985</v>
      </c>
      <c r="J44" s="334">
        <v>12</v>
      </c>
      <c r="K44" s="334">
        <v>-9</v>
      </c>
      <c r="L44" s="81">
        <f>G44/F44</f>
        <v>2.4127182044887783</v>
      </c>
    </row>
    <row r="45" spans="2:12" ht="15" customHeight="1">
      <c r="B45" s="575"/>
      <c r="C45" s="373"/>
      <c r="D45" s="374" t="s">
        <v>564</v>
      </c>
      <c r="E45" s="394"/>
      <c r="F45" s="96">
        <v>873</v>
      </c>
      <c r="G45" s="95">
        <f t="shared" si="11"/>
        <v>1958</v>
      </c>
      <c r="H45" s="96">
        <v>979</v>
      </c>
      <c r="I45" s="96">
        <v>979</v>
      </c>
      <c r="J45" s="334">
        <f t="shared" ref="J45:K55" si="12">F45-F44</f>
        <v>71</v>
      </c>
      <c r="K45" s="334">
        <f t="shared" si="12"/>
        <v>23</v>
      </c>
      <c r="L45" s="81">
        <v>2.52</v>
      </c>
    </row>
    <row r="46" spans="2:12" ht="15" customHeight="1">
      <c r="B46" s="572" t="s">
        <v>118</v>
      </c>
      <c r="C46" s="373"/>
      <c r="D46" s="374" t="s">
        <v>112</v>
      </c>
      <c r="E46" s="394"/>
      <c r="F46" s="100">
        <v>915</v>
      </c>
      <c r="G46" s="404">
        <f t="shared" si="11"/>
        <v>2054</v>
      </c>
      <c r="H46" s="100">
        <v>1027</v>
      </c>
      <c r="I46" s="100">
        <v>1027</v>
      </c>
      <c r="J46" s="98">
        <f t="shared" si="12"/>
        <v>42</v>
      </c>
      <c r="K46" s="98">
        <f t="shared" si="12"/>
        <v>96</v>
      </c>
      <c r="L46" s="80">
        <f t="shared" ref="L46:L55" si="13">G46/F46</f>
        <v>2.2448087431693988</v>
      </c>
    </row>
    <row r="47" spans="2:12" ht="15" customHeight="1">
      <c r="B47" s="572"/>
      <c r="C47" s="373"/>
      <c r="D47" s="374" t="s">
        <v>113</v>
      </c>
      <c r="E47" s="394"/>
      <c r="F47" s="96">
        <v>914</v>
      </c>
      <c r="G47" s="96">
        <f t="shared" si="11"/>
        <v>2137</v>
      </c>
      <c r="H47" s="96">
        <v>1040</v>
      </c>
      <c r="I47" s="96">
        <v>1097</v>
      </c>
      <c r="J47" s="334">
        <f t="shared" si="12"/>
        <v>-1</v>
      </c>
      <c r="K47" s="334">
        <f t="shared" si="12"/>
        <v>83</v>
      </c>
      <c r="L47" s="81">
        <f t="shared" si="13"/>
        <v>2.3380743982494527</v>
      </c>
    </row>
    <row r="48" spans="2:12" ht="15" customHeight="1">
      <c r="B48" s="572"/>
      <c r="C48" s="373"/>
      <c r="D48" s="374" t="s">
        <v>114</v>
      </c>
      <c r="E48" s="395"/>
      <c r="F48" s="96">
        <v>944</v>
      </c>
      <c r="G48" s="95">
        <f t="shared" si="11"/>
        <v>2171</v>
      </c>
      <c r="H48" s="96">
        <v>1068</v>
      </c>
      <c r="I48" s="96">
        <v>1103</v>
      </c>
      <c r="J48" s="334">
        <f t="shared" si="12"/>
        <v>30</v>
      </c>
      <c r="K48" s="334">
        <f t="shared" si="12"/>
        <v>34</v>
      </c>
      <c r="L48" s="81">
        <f t="shared" si="13"/>
        <v>2.2997881355932202</v>
      </c>
    </row>
    <row r="49" spans="2:12" ht="15" customHeight="1">
      <c r="B49" s="572"/>
      <c r="C49" s="373"/>
      <c r="D49" s="374" t="s">
        <v>115</v>
      </c>
      <c r="E49" s="396"/>
      <c r="F49" s="96">
        <v>964</v>
      </c>
      <c r="G49" s="96">
        <f t="shared" si="11"/>
        <v>2226</v>
      </c>
      <c r="H49" s="96">
        <v>1086</v>
      </c>
      <c r="I49" s="96">
        <v>1140</v>
      </c>
      <c r="J49" s="334">
        <f t="shared" si="12"/>
        <v>20</v>
      </c>
      <c r="K49" s="334">
        <f t="shared" si="12"/>
        <v>55</v>
      </c>
      <c r="L49" s="81">
        <f t="shared" si="13"/>
        <v>2.309128630705394</v>
      </c>
    </row>
    <row r="50" spans="2:12" ht="15" customHeight="1">
      <c r="B50" s="572"/>
      <c r="C50" s="373"/>
      <c r="D50" s="374" t="s">
        <v>566</v>
      </c>
      <c r="E50" s="393"/>
      <c r="F50" s="95">
        <v>957</v>
      </c>
      <c r="G50" s="95">
        <f t="shared" si="11"/>
        <v>2231</v>
      </c>
      <c r="H50" s="95">
        <v>1096</v>
      </c>
      <c r="I50" s="95">
        <v>1135</v>
      </c>
      <c r="J50" s="92">
        <f t="shared" si="12"/>
        <v>-7</v>
      </c>
      <c r="K50" s="97">
        <f t="shared" si="12"/>
        <v>5</v>
      </c>
      <c r="L50" s="79">
        <f t="shared" si="13"/>
        <v>2.3312434691745039</v>
      </c>
    </row>
    <row r="51" spans="2:12" ht="15" customHeight="1">
      <c r="B51" s="572"/>
      <c r="C51" s="381"/>
      <c r="D51" s="374" t="s">
        <v>567</v>
      </c>
      <c r="E51" s="394"/>
      <c r="F51" s="96">
        <v>963</v>
      </c>
      <c r="G51" s="95">
        <f t="shared" si="11"/>
        <v>2248</v>
      </c>
      <c r="H51" s="96">
        <v>1104</v>
      </c>
      <c r="I51" s="96">
        <v>1144</v>
      </c>
      <c r="J51" s="334">
        <f t="shared" si="12"/>
        <v>6</v>
      </c>
      <c r="K51" s="334">
        <f t="shared" si="12"/>
        <v>17</v>
      </c>
      <c r="L51" s="81">
        <f t="shared" si="13"/>
        <v>2.3343717549325027</v>
      </c>
    </row>
    <row r="52" spans="2:12" ht="15" customHeight="1">
      <c r="B52" s="572"/>
      <c r="C52" s="373"/>
      <c r="D52" s="374" t="s">
        <v>568</v>
      </c>
      <c r="E52" s="395"/>
      <c r="F52" s="96">
        <v>1004</v>
      </c>
      <c r="G52" s="96">
        <f t="shared" si="11"/>
        <v>2358</v>
      </c>
      <c r="H52" s="96">
        <v>1146</v>
      </c>
      <c r="I52" s="96">
        <v>1212</v>
      </c>
      <c r="J52" s="334">
        <f t="shared" si="12"/>
        <v>41</v>
      </c>
      <c r="K52" s="334">
        <f t="shared" si="12"/>
        <v>110</v>
      </c>
      <c r="L52" s="81">
        <f t="shared" si="13"/>
        <v>2.3486055776892432</v>
      </c>
    </row>
    <row r="53" spans="2:12" ht="15" customHeight="1">
      <c r="B53" s="572"/>
      <c r="C53" s="382"/>
      <c r="D53" s="374" t="s">
        <v>569</v>
      </c>
      <c r="E53" s="394"/>
      <c r="F53" s="95">
        <v>996</v>
      </c>
      <c r="G53" s="95">
        <f t="shared" si="11"/>
        <v>2384</v>
      </c>
      <c r="H53" s="95">
        <v>1167</v>
      </c>
      <c r="I53" s="95">
        <v>1217</v>
      </c>
      <c r="J53" s="92">
        <f t="shared" si="12"/>
        <v>-8</v>
      </c>
      <c r="K53" s="97">
        <f t="shared" si="12"/>
        <v>26</v>
      </c>
      <c r="L53" s="79">
        <f t="shared" si="13"/>
        <v>2.393574297188755</v>
      </c>
    </row>
    <row r="54" spans="2:12" ht="15" customHeight="1">
      <c r="B54" s="569"/>
      <c r="C54" s="373"/>
      <c r="D54" s="374" t="s">
        <v>570</v>
      </c>
      <c r="E54" s="394"/>
      <c r="F54" s="96">
        <v>1061</v>
      </c>
      <c r="G54" s="95">
        <f t="shared" si="11"/>
        <v>2477</v>
      </c>
      <c r="H54" s="96">
        <v>1210</v>
      </c>
      <c r="I54" s="96">
        <v>1267</v>
      </c>
      <c r="J54" s="334">
        <f t="shared" si="12"/>
        <v>65</v>
      </c>
      <c r="K54" s="334">
        <f t="shared" si="12"/>
        <v>93</v>
      </c>
      <c r="L54" s="81">
        <f t="shared" si="13"/>
        <v>2.3345900094250709</v>
      </c>
    </row>
    <row r="55" spans="2:12" ht="15" customHeight="1">
      <c r="B55" s="570"/>
      <c r="C55" s="383"/>
      <c r="D55" s="405" t="s">
        <v>571</v>
      </c>
      <c r="E55" s="398"/>
      <c r="F55" s="399">
        <v>1089</v>
      </c>
      <c r="G55" s="406">
        <f t="shared" si="11"/>
        <v>2535</v>
      </c>
      <c r="H55" s="399">
        <v>1243</v>
      </c>
      <c r="I55" s="399">
        <v>1292</v>
      </c>
      <c r="J55" s="400">
        <f t="shared" si="12"/>
        <v>28</v>
      </c>
      <c r="K55" s="400">
        <f t="shared" si="12"/>
        <v>58</v>
      </c>
      <c r="L55" s="388">
        <f t="shared" si="13"/>
        <v>2.327823691460055</v>
      </c>
    </row>
  </sheetData>
  <mergeCells count="18">
    <mergeCell ref="L3:L4"/>
    <mergeCell ref="B3:B4"/>
    <mergeCell ref="C3:E4"/>
    <mergeCell ref="F3:F4"/>
    <mergeCell ref="G3:I3"/>
    <mergeCell ref="J3:K3"/>
    <mergeCell ref="B54:B55"/>
    <mergeCell ref="B5:B6"/>
    <mergeCell ref="B7:B14"/>
    <mergeCell ref="B15:B16"/>
    <mergeCell ref="B18:B19"/>
    <mergeCell ref="B20:B27"/>
    <mergeCell ref="B28:B29"/>
    <mergeCell ref="B31:B32"/>
    <mergeCell ref="B33:B40"/>
    <mergeCell ref="B41:B42"/>
    <mergeCell ref="B44:B45"/>
    <mergeCell ref="B46:B53"/>
  </mergeCells>
  <phoneticPr fontId="3"/>
  <printOptions gridLinesSet="0"/>
  <pageMargins left="0.51181102362204722" right="0.51181102362204722" top="0.59055118110236227" bottom="0.43307086614173229" header="0.31496062992125984" footer="0.19685039370078741"/>
  <pageSetup paperSize="9" firstPageNumber="15" orientation="portrait" useFirstPageNumber="1" r:id="rId1"/>
  <headerFooter alignWithMargins="0">
    <oddHeader>&amp;R&amp;10人　　口</oddHeader>
    <oddFooter>&amp;C&amp;"ＭＳ 明朝,標準"－&amp;P－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M57"/>
  <sheetViews>
    <sheetView topLeftCell="A25" workbookViewId="0">
      <selection activeCell="O54" sqref="O54"/>
    </sheetView>
  </sheetViews>
  <sheetFormatPr defaultColWidth="10.875" defaultRowHeight="13.5"/>
  <cols>
    <col min="1" max="1" width="1.125" style="84" customWidth="1"/>
    <col min="2" max="2" width="0.875" style="84" customWidth="1"/>
    <col min="3" max="3" width="4.75" style="84" customWidth="1"/>
    <col min="4" max="4" width="1.625" style="84" customWidth="1"/>
    <col min="5" max="5" width="8.5" style="84" customWidth="1"/>
    <col min="6" max="6" width="1.625" style="84" customWidth="1"/>
    <col min="7" max="13" width="9.75" style="84" customWidth="1"/>
    <col min="14" max="16384" width="10.875" style="84"/>
  </cols>
  <sheetData>
    <row r="1" spans="3:13" ht="18" customHeight="1">
      <c r="C1" s="407" t="s">
        <v>119</v>
      </c>
    </row>
    <row r="2" spans="3:13" ht="15" customHeight="1">
      <c r="M2" s="371" t="s">
        <v>557</v>
      </c>
    </row>
    <row r="3" spans="3:13" ht="3.75" customHeight="1">
      <c r="M3" s="371"/>
    </row>
    <row r="4" spans="3:13" ht="18" customHeight="1">
      <c r="C4" s="578" t="s">
        <v>105</v>
      </c>
      <c r="D4" s="580" t="s">
        <v>106</v>
      </c>
      <c r="E4" s="580"/>
      <c r="F4" s="580"/>
      <c r="G4" s="580" t="s">
        <v>120</v>
      </c>
      <c r="H4" s="580" t="s">
        <v>558</v>
      </c>
      <c r="I4" s="580"/>
      <c r="J4" s="580"/>
      <c r="K4" s="580" t="s">
        <v>108</v>
      </c>
      <c r="L4" s="580"/>
      <c r="M4" s="582" t="s">
        <v>109</v>
      </c>
    </row>
    <row r="5" spans="3:13" ht="18" customHeight="1">
      <c r="C5" s="584"/>
      <c r="D5" s="581"/>
      <c r="E5" s="581"/>
      <c r="F5" s="581"/>
      <c r="G5" s="581"/>
      <c r="H5" s="372" t="s">
        <v>121</v>
      </c>
      <c r="I5" s="372" t="s">
        <v>110</v>
      </c>
      <c r="J5" s="372" t="s">
        <v>111</v>
      </c>
      <c r="K5" s="372" t="s">
        <v>174</v>
      </c>
      <c r="L5" s="372" t="s">
        <v>173</v>
      </c>
      <c r="M5" s="583"/>
    </row>
    <row r="6" spans="3:13" ht="15" customHeight="1">
      <c r="C6" s="571"/>
      <c r="D6" s="373"/>
      <c r="E6" s="374" t="s">
        <v>563</v>
      </c>
      <c r="F6" s="394"/>
      <c r="G6" s="95">
        <v>2242</v>
      </c>
      <c r="H6" s="95">
        <f t="shared" ref="H6:H17" si="0">SUM(I6:J6)</f>
        <v>6547</v>
      </c>
      <c r="I6" s="95">
        <v>3243</v>
      </c>
      <c r="J6" s="95">
        <v>3304</v>
      </c>
      <c r="K6" s="334">
        <v>57</v>
      </c>
      <c r="L6" s="334">
        <v>130</v>
      </c>
      <c r="M6" s="81">
        <f t="shared" ref="M6:M17" si="1">H6/G6</f>
        <v>2.9201605709188225</v>
      </c>
    </row>
    <row r="7" spans="3:13" ht="15" customHeight="1">
      <c r="C7" s="569"/>
      <c r="D7" s="373"/>
      <c r="E7" s="374" t="s">
        <v>572</v>
      </c>
      <c r="F7" s="394"/>
      <c r="G7" s="96">
        <v>2311</v>
      </c>
      <c r="H7" s="95">
        <f t="shared" si="0"/>
        <v>6710</v>
      </c>
      <c r="I7" s="96">
        <v>3328</v>
      </c>
      <c r="J7" s="96">
        <v>3382</v>
      </c>
      <c r="K7" s="334">
        <f t="shared" ref="K7:L17" si="2">G7-G6</f>
        <v>69</v>
      </c>
      <c r="L7" s="334">
        <f t="shared" si="2"/>
        <v>163</v>
      </c>
      <c r="M7" s="81">
        <f t="shared" si="1"/>
        <v>2.9035049762007787</v>
      </c>
    </row>
    <row r="8" spans="3:13" ht="15" customHeight="1">
      <c r="C8" s="572" t="s">
        <v>122</v>
      </c>
      <c r="D8" s="373"/>
      <c r="E8" s="374" t="s">
        <v>112</v>
      </c>
      <c r="F8" s="394"/>
      <c r="G8" s="96">
        <v>2372</v>
      </c>
      <c r="H8" s="96">
        <f t="shared" si="0"/>
        <v>6859</v>
      </c>
      <c r="I8" s="96">
        <v>3400</v>
      </c>
      <c r="J8" s="96">
        <v>3459</v>
      </c>
      <c r="K8" s="334">
        <f t="shared" si="2"/>
        <v>61</v>
      </c>
      <c r="L8" s="334">
        <f t="shared" si="2"/>
        <v>149</v>
      </c>
      <c r="M8" s="81">
        <f t="shared" si="1"/>
        <v>2.8916526138279934</v>
      </c>
    </row>
    <row r="9" spans="3:13" ht="15" customHeight="1">
      <c r="C9" s="572"/>
      <c r="D9" s="373"/>
      <c r="E9" s="374" t="s">
        <v>113</v>
      </c>
      <c r="F9" s="394"/>
      <c r="G9" s="95">
        <v>2388</v>
      </c>
      <c r="H9" s="95">
        <f t="shared" si="0"/>
        <v>6862</v>
      </c>
      <c r="I9" s="95">
        <v>3390</v>
      </c>
      <c r="J9" s="95">
        <v>3472</v>
      </c>
      <c r="K9" s="92">
        <f t="shared" si="2"/>
        <v>16</v>
      </c>
      <c r="L9" s="92">
        <f t="shared" si="2"/>
        <v>3</v>
      </c>
      <c r="M9" s="79">
        <f t="shared" si="1"/>
        <v>2.8735343383584588</v>
      </c>
    </row>
    <row r="10" spans="3:13" ht="15" customHeight="1">
      <c r="C10" s="572"/>
      <c r="D10" s="373"/>
      <c r="E10" s="374" t="s">
        <v>114</v>
      </c>
      <c r="F10" s="395"/>
      <c r="G10" s="96">
        <v>2401</v>
      </c>
      <c r="H10" s="95">
        <f t="shared" si="0"/>
        <v>6901</v>
      </c>
      <c r="I10" s="96">
        <v>3412</v>
      </c>
      <c r="J10" s="96">
        <v>3489</v>
      </c>
      <c r="K10" s="334">
        <f t="shared" si="2"/>
        <v>13</v>
      </c>
      <c r="L10" s="334">
        <f t="shared" si="2"/>
        <v>39</v>
      </c>
      <c r="M10" s="81">
        <f t="shared" si="1"/>
        <v>2.8742190753852563</v>
      </c>
    </row>
    <row r="11" spans="3:13" ht="15" customHeight="1">
      <c r="C11" s="572"/>
      <c r="D11" s="373"/>
      <c r="E11" s="374" t="s">
        <v>115</v>
      </c>
      <c r="F11" s="396"/>
      <c r="G11" s="96">
        <v>2411</v>
      </c>
      <c r="H11" s="96">
        <f t="shared" si="0"/>
        <v>6966</v>
      </c>
      <c r="I11" s="96">
        <v>3460</v>
      </c>
      <c r="J11" s="96">
        <v>3506</v>
      </c>
      <c r="K11" s="334">
        <f t="shared" si="2"/>
        <v>10</v>
      </c>
      <c r="L11" s="334">
        <f t="shared" si="2"/>
        <v>65</v>
      </c>
      <c r="M11" s="81">
        <f t="shared" si="1"/>
        <v>2.8892575694732474</v>
      </c>
    </row>
    <row r="12" spans="3:13" ht="15" customHeight="1">
      <c r="C12" s="572"/>
      <c r="D12" s="373"/>
      <c r="E12" s="374" t="s">
        <v>566</v>
      </c>
      <c r="F12" s="393"/>
      <c r="G12" s="95">
        <v>2469</v>
      </c>
      <c r="H12" s="95">
        <f t="shared" si="0"/>
        <v>7024</v>
      </c>
      <c r="I12" s="95">
        <v>3464</v>
      </c>
      <c r="J12" s="95">
        <v>3560</v>
      </c>
      <c r="K12" s="92">
        <f t="shared" si="2"/>
        <v>58</v>
      </c>
      <c r="L12" s="92">
        <f t="shared" si="2"/>
        <v>58</v>
      </c>
      <c r="M12" s="79">
        <f t="shared" si="1"/>
        <v>2.8448764682057512</v>
      </c>
    </row>
    <row r="13" spans="3:13" ht="15" customHeight="1">
      <c r="C13" s="572"/>
      <c r="D13" s="381"/>
      <c r="E13" s="374" t="s">
        <v>567</v>
      </c>
      <c r="F13" s="394"/>
      <c r="G13" s="96">
        <v>2509</v>
      </c>
      <c r="H13" s="95">
        <f t="shared" si="0"/>
        <v>7060</v>
      </c>
      <c r="I13" s="96">
        <v>3498</v>
      </c>
      <c r="J13" s="96">
        <v>3562</v>
      </c>
      <c r="K13" s="334">
        <f t="shared" si="2"/>
        <v>40</v>
      </c>
      <c r="L13" s="334">
        <f t="shared" si="2"/>
        <v>36</v>
      </c>
      <c r="M13" s="81">
        <f t="shared" si="1"/>
        <v>2.8138700677560782</v>
      </c>
    </row>
    <row r="14" spans="3:13" ht="15" customHeight="1">
      <c r="C14" s="572"/>
      <c r="D14" s="373"/>
      <c r="E14" s="374" t="s">
        <v>568</v>
      </c>
      <c r="F14" s="394"/>
      <c r="G14" s="96">
        <v>2537</v>
      </c>
      <c r="H14" s="96">
        <f t="shared" si="0"/>
        <v>7145</v>
      </c>
      <c r="I14" s="96">
        <v>3529</v>
      </c>
      <c r="J14" s="96">
        <v>3616</v>
      </c>
      <c r="K14" s="334">
        <f t="shared" si="2"/>
        <v>28</v>
      </c>
      <c r="L14" s="334">
        <f t="shared" si="2"/>
        <v>85</v>
      </c>
      <c r="M14" s="81">
        <f t="shared" si="1"/>
        <v>2.8163184864012614</v>
      </c>
    </row>
    <row r="15" spans="3:13" ht="15" customHeight="1">
      <c r="C15" s="572"/>
      <c r="D15" s="382"/>
      <c r="E15" s="374" t="s">
        <v>569</v>
      </c>
      <c r="F15" s="393"/>
      <c r="G15" s="95">
        <v>2586</v>
      </c>
      <c r="H15" s="95">
        <f t="shared" si="0"/>
        <v>7235</v>
      </c>
      <c r="I15" s="95">
        <v>3584</v>
      </c>
      <c r="J15" s="95">
        <v>3651</v>
      </c>
      <c r="K15" s="92">
        <f t="shared" si="2"/>
        <v>49</v>
      </c>
      <c r="L15" s="92">
        <f t="shared" si="2"/>
        <v>90</v>
      </c>
      <c r="M15" s="79">
        <f t="shared" si="1"/>
        <v>2.7977571539056458</v>
      </c>
    </row>
    <row r="16" spans="3:13" ht="15" customHeight="1">
      <c r="C16" s="569"/>
      <c r="D16" s="373"/>
      <c r="E16" s="374" t="s">
        <v>570</v>
      </c>
      <c r="F16" s="394"/>
      <c r="G16" s="96">
        <v>2644</v>
      </c>
      <c r="H16" s="95">
        <f t="shared" si="0"/>
        <v>7355</v>
      </c>
      <c r="I16" s="96">
        <v>3640</v>
      </c>
      <c r="J16" s="96">
        <v>3715</v>
      </c>
      <c r="K16" s="334">
        <f t="shared" si="2"/>
        <v>58</v>
      </c>
      <c r="L16" s="334">
        <f t="shared" si="2"/>
        <v>120</v>
      </c>
      <c r="M16" s="81">
        <f t="shared" si="1"/>
        <v>2.781770045385779</v>
      </c>
    </row>
    <row r="17" spans="3:13" ht="15" customHeight="1">
      <c r="C17" s="570"/>
      <c r="D17" s="383"/>
      <c r="E17" s="374" t="s">
        <v>573</v>
      </c>
      <c r="F17" s="398"/>
      <c r="G17" s="399">
        <v>2749</v>
      </c>
      <c r="H17" s="406">
        <f t="shared" si="0"/>
        <v>7537</v>
      </c>
      <c r="I17" s="399">
        <v>3723</v>
      </c>
      <c r="J17" s="399">
        <v>3814</v>
      </c>
      <c r="K17" s="400">
        <f t="shared" si="2"/>
        <v>105</v>
      </c>
      <c r="L17" s="400">
        <f t="shared" si="2"/>
        <v>182</v>
      </c>
      <c r="M17" s="388">
        <f t="shared" si="1"/>
        <v>2.7417242633684977</v>
      </c>
    </row>
    <row r="18" spans="3:13" ht="10.5" customHeight="1">
      <c r="C18" s="408"/>
      <c r="D18" s="408"/>
      <c r="E18" s="389"/>
      <c r="F18" s="408"/>
      <c r="G18" s="409"/>
      <c r="H18" s="409"/>
      <c r="I18" s="409"/>
      <c r="J18" s="409"/>
      <c r="K18" s="410"/>
      <c r="L18" s="410"/>
      <c r="M18" s="82"/>
    </row>
    <row r="19" spans="3:13" ht="15" customHeight="1">
      <c r="C19" s="573"/>
      <c r="D19" s="392"/>
      <c r="E19" s="374" t="s">
        <v>563</v>
      </c>
      <c r="F19" s="394"/>
      <c r="G19" s="95">
        <v>1667</v>
      </c>
      <c r="H19" s="95">
        <f t="shared" ref="H19:H30" si="3">SUM(I19:J19)</f>
        <v>4972</v>
      </c>
      <c r="I19" s="95">
        <v>2458</v>
      </c>
      <c r="J19" s="95">
        <v>2514</v>
      </c>
      <c r="K19" s="334">
        <v>30</v>
      </c>
      <c r="L19" s="334">
        <v>53</v>
      </c>
      <c r="M19" s="81">
        <f t="shared" ref="M19:M30" si="4">H19/G19</f>
        <v>2.9826034793041392</v>
      </c>
    </row>
    <row r="20" spans="3:13" ht="15" customHeight="1">
      <c r="C20" s="569"/>
      <c r="D20" s="373"/>
      <c r="E20" s="374" t="s">
        <v>572</v>
      </c>
      <c r="F20" s="394"/>
      <c r="G20" s="96">
        <v>1665</v>
      </c>
      <c r="H20" s="95">
        <f t="shared" si="3"/>
        <v>4962</v>
      </c>
      <c r="I20" s="96">
        <v>2442</v>
      </c>
      <c r="J20" s="96">
        <v>2520</v>
      </c>
      <c r="K20" s="334">
        <f t="shared" ref="K20:L30" si="5">G20-G19</f>
        <v>-2</v>
      </c>
      <c r="L20" s="334">
        <f t="shared" si="5"/>
        <v>-10</v>
      </c>
      <c r="M20" s="81">
        <f t="shared" si="4"/>
        <v>2.9801801801801804</v>
      </c>
    </row>
    <row r="21" spans="3:13" ht="15" customHeight="1">
      <c r="C21" s="572" t="s">
        <v>123</v>
      </c>
      <c r="D21" s="373"/>
      <c r="E21" s="374" t="s">
        <v>112</v>
      </c>
      <c r="F21" s="394"/>
      <c r="G21" s="96">
        <v>1690</v>
      </c>
      <c r="H21" s="96">
        <f t="shared" si="3"/>
        <v>4966</v>
      </c>
      <c r="I21" s="96">
        <v>2448</v>
      </c>
      <c r="J21" s="96">
        <v>2518</v>
      </c>
      <c r="K21" s="334">
        <f t="shared" si="5"/>
        <v>25</v>
      </c>
      <c r="L21" s="334">
        <f t="shared" si="5"/>
        <v>4</v>
      </c>
      <c r="M21" s="81">
        <f t="shared" si="4"/>
        <v>2.9384615384615387</v>
      </c>
    </row>
    <row r="22" spans="3:13" ht="15" customHeight="1">
      <c r="C22" s="572"/>
      <c r="D22" s="373"/>
      <c r="E22" s="374" t="s">
        <v>113</v>
      </c>
      <c r="F22" s="394"/>
      <c r="G22" s="95">
        <v>1733</v>
      </c>
      <c r="H22" s="95">
        <f t="shared" si="3"/>
        <v>5021</v>
      </c>
      <c r="I22" s="95">
        <v>2470</v>
      </c>
      <c r="J22" s="95">
        <v>2551</v>
      </c>
      <c r="K22" s="92">
        <f t="shared" si="5"/>
        <v>43</v>
      </c>
      <c r="L22" s="92">
        <f t="shared" si="5"/>
        <v>55</v>
      </c>
      <c r="M22" s="79">
        <f t="shared" si="4"/>
        <v>2.8972879399884595</v>
      </c>
    </row>
    <row r="23" spans="3:13" ht="15" customHeight="1">
      <c r="C23" s="572"/>
      <c r="D23" s="373"/>
      <c r="E23" s="374" t="s">
        <v>114</v>
      </c>
      <c r="F23" s="395"/>
      <c r="G23" s="96">
        <v>1786</v>
      </c>
      <c r="H23" s="95">
        <f t="shared" si="3"/>
        <v>5121</v>
      </c>
      <c r="I23" s="96">
        <v>2538</v>
      </c>
      <c r="J23" s="96">
        <v>2583</v>
      </c>
      <c r="K23" s="334">
        <f t="shared" si="5"/>
        <v>53</v>
      </c>
      <c r="L23" s="334">
        <f t="shared" si="5"/>
        <v>100</v>
      </c>
      <c r="M23" s="81">
        <f t="shared" si="4"/>
        <v>2.8673012318029114</v>
      </c>
    </row>
    <row r="24" spans="3:13" ht="15" customHeight="1">
      <c r="C24" s="572"/>
      <c r="D24" s="373"/>
      <c r="E24" s="374" t="s">
        <v>115</v>
      </c>
      <c r="F24" s="396"/>
      <c r="G24" s="96">
        <v>1839</v>
      </c>
      <c r="H24" s="96">
        <f t="shared" si="3"/>
        <v>5218</v>
      </c>
      <c r="I24" s="96">
        <v>2587</v>
      </c>
      <c r="J24" s="96">
        <v>2631</v>
      </c>
      <c r="K24" s="334">
        <f t="shared" si="5"/>
        <v>53</v>
      </c>
      <c r="L24" s="334">
        <f t="shared" si="5"/>
        <v>97</v>
      </c>
      <c r="M24" s="81">
        <f t="shared" si="4"/>
        <v>2.837411636759108</v>
      </c>
    </row>
    <row r="25" spans="3:13" ht="15" customHeight="1">
      <c r="C25" s="572"/>
      <c r="D25" s="373"/>
      <c r="E25" s="374" t="s">
        <v>566</v>
      </c>
      <c r="F25" s="393"/>
      <c r="G25" s="95">
        <v>1875</v>
      </c>
      <c r="H25" s="95">
        <f t="shared" si="3"/>
        <v>5208</v>
      </c>
      <c r="I25" s="95">
        <v>2572</v>
      </c>
      <c r="J25" s="95">
        <v>2636</v>
      </c>
      <c r="K25" s="92">
        <f t="shared" si="5"/>
        <v>36</v>
      </c>
      <c r="L25" s="92">
        <f t="shared" si="5"/>
        <v>-10</v>
      </c>
      <c r="M25" s="79">
        <f t="shared" si="4"/>
        <v>2.7776000000000001</v>
      </c>
    </row>
    <row r="26" spans="3:13" ht="15" customHeight="1">
      <c r="C26" s="572"/>
      <c r="D26" s="381"/>
      <c r="E26" s="374" t="s">
        <v>567</v>
      </c>
      <c r="F26" s="394"/>
      <c r="G26" s="96">
        <v>1948</v>
      </c>
      <c r="H26" s="95">
        <f t="shared" si="3"/>
        <v>5326</v>
      </c>
      <c r="I26" s="96">
        <v>2647</v>
      </c>
      <c r="J26" s="96">
        <v>2679</v>
      </c>
      <c r="K26" s="94">
        <f t="shared" si="5"/>
        <v>73</v>
      </c>
      <c r="L26" s="94">
        <f t="shared" si="5"/>
        <v>118</v>
      </c>
      <c r="M26" s="81">
        <f t="shared" si="4"/>
        <v>2.7340862422997945</v>
      </c>
    </row>
    <row r="27" spans="3:13" ht="15" customHeight="1">
      <c r="C27" s="572"/>
      <c r="D27" s="373"/>
      <c r="E27" s="374" t="s">
        <v>568</v>
      </c>
      <c r="F27" s="394"/>
      <c r="G27" s="96">
        <v>2045</v>
      </c>
      <c r="H27" s="96">
        <f t="shared" si="3"/>
        <v>5555</v>
      </c>
      <c r="I27" s="96">
        <v>2758</v>
      </c>
      <c r="J27" s="96">
        <v>2797</v>
      </c>
      <c r="K27" s="334">
        <f t="shared" si="5"/>
        <v>97</v>
      </c>
      <c r="L27" s="334">
        <f t="shared" si="5"/>
        <v>229</v>
      </c>
      <c r="M27" s="81">
        <f t="shared" si="4"/>
        <v>2.7163814180929093</v>
      </c>
    </row>
    <row r="28" spans="3:13" ht="15" customHeight="1">
      <c r="C28" s="572"/>
      <c r="D28" s="382"/>
      <c r="E28" s="374" t="s">
        <v>569</v>
      </c>
      <c r="F28" s="393"/>
      <c r="G28" s="95">
        <v>2097</v>
      </c>
      <c r="H28" s="95">
        <f t="shared" si="3"/>
        <v>5686</v>
      </c>
      <c r="I28" s="95">
        <v>2808</v>
      </c>
      <c r="J28" s="95">
        <v>2878</v>
      </c>
      <c r="K28" s="92">
        <f t="shared" si="5"/>
        <v>52</v>
      </c>
      <c r="L28" s="92">
        <f t="shared" si="5"/>
        <v>131</v>
      </c>
      <c r="M28" s="79">
        <f t="shared" si="4"/>
        <v>2.7114926084883169</v>
      </c>
    </row>
    <row r="29" spans="3:13" ht="15" customHeight="1">
      <c r="C29" s="569"/>
      <c r="D29" s="373"/>
      <c r="E29" s="374" t="s">
        <v>570</v>
      </c>
      <c r="F29" s="394"/>
      <c r="G29" s="96">
        <v>2182</v>
      </c>
      <c r="H29" s="95">
        <f t="shared" si="3"/>
        <v>5806</v>
      </c>
      <c r="I29" s="96">
        <v>2846</v>
      </c>
      <c r="J29" s="96">
        <v>2960</v>
      </c>
      <c r="K29" s="94">
        <f t="shared" si="5"/>
        <v>85</v>
      </c>
      <c r="L29" s="94">
        <f t="shared" si="5"/>
        <v>120</v>
      </c>
      <c r="M29" s="81">
        <f t="shared" si="4"/>
        <v>2.6608615948670944</v>
      </c>
    </row>
    <row r="30" spans="3:13" ht="15" customHeight="1">
      <c r="C30" s="570"/>
      <c r="D30" s="383"/>
      <c r="E30" s="374" t="s">
        <v>573</v>
      </c>
      <c r="F30" s="398"/>
      <c r="G30" s="399">
        <v>2243</v>
      </c>
      <c r="H30" s="406">
        <f t="shared" si="3"/>
        <v>5883</v>
      </c>
      <c r="I30" s="399">
        <v>2891</v>
      </c>
      <c r="J30" s="399">
        <v>2992</v>
      </c>
      <c r="K30" s="400">
        <f t="shared" si="5"/>
        <v>61</v>
      </c>
      <c r="L30" s="400">
        <f t="shared" si="5"/>
        <v>77</v>
      </c>
      <c r="M30" s="388">
        <f t="shared" si="4"/>
        <v>2.6228265715559518</v>
      </c>
    </row>
    <row r="31" spans="3:13" ht="10.5" customHeight="1">
      <c r="C31" s="408"/>
      <c r="D31" s="408"/>
      <c r="E31" s="389"/>
      <c r="F31" s="408"/>
      <c r="G31" s="409"/>
      <c r="H31" s="409"/>
      <c r="I31" s="409"/>
      <c r="J31" s="409"/>
      <c r="K31" s="410"/>
      <c r="L31" s="410"/>
      <c r="M31" s="82"/>
    </row>
    <row r="32" spans="3:13" ht="15" customHeight="1">
      <c r="C32" s="573"/>
      <c r="D32" s="392"/>
      <c r="E32" s="374" t="s">
        <v>563</v>
      </c>
      <c r="F32" s="394"/>
      <c r="G32" s="95">
        <v>398</v>
      </c>
      <c r="H32" s="95">
        <f t="shared" ref="H32:H43" si="6">SUM(I32:J32)</f>
        <v>1267</v>
      </c>
      <c r="I32" s="95">
        <v>648</v>
      </c>
      <c r="J32" s="95">
        <v>619</v>
      </c>
      <c r="K32" s="334">
        <v>13</v>
      </c>
      <c r="L32" s="334">
        <v>12</v>
      </c>
      <c r="M32" s="81">
        <f t="shared" ref="M32:M43" si="7">H32/G32</f>
        <v>3.1834170854271355</v>
      </c>
    </row>
    <row r="33" spans="3:13" ht="15" customHeight="1">
      <c r="C33" s="569"/>
      <c r="D33" s="373"/>
      <c r="E33" s="374" t="s">
        <v>572</v>
      </c>
      <c r="F33" s="394"/>
      <c r="G33" s="96">
        <v>408</v>
      </c>
      <c r="H33" s="95">
        <f t="shared" si="6"/>
        <v>1264</v>
      </c>
      <c r="I33" s="96">
        <v>646</v>
      </c>
      <c r="J33" s="96">
        <v>618</v>
      </c>
      <c r="K33" s="334">
        <f t="shared" ref="K33:L43" si="8">G33-G32</f>
        <v>10</v>
      </c>
      <c r="L33" s="334">
        <f t="shared" si="8"/>
        <v>-3</v>
      </c>
      <c r="M33" s="81">
        <f t="shared" si="7"/>
        <v>3.0980392156862746</v>
      </c>
    </row>
    <row r="34" spans="3:13" ht="15" customHeight="1">
      <c r="C34" s="572" t="s">
        <v>124</v>
      </c>
      <c r="D34" s="373"/>
      <c r="E34" s="374" t="s">
        <v>112</v>
      </c>
      <c r="F34" s="394"/>
      <c r="G34" s="96">
        <v>421</v>
      </c>
      <c r="H34" s="96">
        <f t="shared" si="6"/>
        <v>1297</v>
      </c>
      <c r="I34" s="96">
        <v>661</v>
      </c>
      <c r="J34" s="96">
        <v>636</v>
      </c>
      <c r="K34" s="334">
        <f t="shared" si="8"/>
        <v>13</v>
      </c>
      <c r="L34" s="334">
        <f t="shared" si="8"/>
        <v>33</v>
      </c>
      <c r="M34" s="81">
        <f t="shared" si="7"/>
        <v>3.0807600950118763</v>
      </c>
    </row>
    <row r="35" spans="3:13" ht="15" customHeight="1">
      <c r="C35" s="572"/>
      <c r="D35" s="373"/>
      <c r="E35" s="374" t="s">
        <v>113</v>
      </c>
      <c r="F35" s="394"/>
      <c r="G35" s="95">
        <v>454</v>
      </c>
      <c r="H35" s="95">
        <f t="shared" si="6"/>
        <v>1333</v>
      </c>
      <c r="I35" s="95">
        <v>678</v>
      </c>
      <c r="J35" s="95">
        <v>655</v>
      </c>
      <c r="K35" s="92">
        <f t="shared" si="8"/>
        <v>33</v>
      </c>
      <c r="L35" s="92">
        <f t="shared" si="8"/>
        <v>36</v>
      </c>
      <c r="M35" s="79">
        <f t="shared" si="7"/>
        <v>2.9361233480176212</v>
      </c>
    </row>
    <row r="36" spans="3:13" ht="15" customHeight="1">
      <c r="C36" s="572"/>
      <c r="D36" s="373"/>
      <c r="E36" s="374" t="s">
        <v>114</v>
      </c>
      <c r="F36" s="395"/>
      <c r="G36" s="96">
        <v>461</v>
      </c>
      <c r="H36" s="95">
        <f t="shared" si="6"/>
        <v>1335</v>
      </c>
      <c r="I36" s="96">
        <v>682</v>
      </c>
      <c r="J36" s="96">
        <v>653</v>
      </c>
      <c r="K36" s="334">
        <f t="shared" si="8"/>
        <v>7</v>
      </c>
      <c r="L36" s="334">
        <f t="shared" si="8"/>
        <v>2</v>
      </c>
      <c r="M36" s="81">
        <f t="shared" si="7"/>
        <v>2.8958785249457701</v>
      </c>
    </row>
    <row r="37" spans="3:13" ht="15" customHeight="1">
      <c r="C37" s="572"/>
      <c r="D37" s="373"/>
      <c r="E37" s="374" t="s">
        <v>115</v>
      </c>
      <c r="F37" s="396"/>
      <c r="G37" s="96">
        <v>464</v>
      </c>
      <c r="H37" s="96">
        <f t="shared" si="6"/>
        <v>1339</v>
      </c>
      <c r="I37" s="96">
        <v>704</v>
      </c>
      <c r="J37" s="96">
        <v>635</v>
      </c>
      <c r="K37" s="334">
        <f t="shared" si="8"/>
        <v>3</v>
      </c>
      <c r="L37" s="334">
        <f t="shared" si="8"/>
        <v>4</v>
      </c>
      <c r="M37" s="81">
        <f t="shared" si="7"/>
        <v>2.8857758620689653</v>
      </c>
    </row>
    <row r="38" spans="3:13" ht="15" customHeight="1">
      <c r="C38" s="572"/>
      <c r="D38" s="373"/>
      <c r="E38" s="374" t="s">
        <v>566</v>
      </c>
      <c r="F38" s="393"/>
      <c r="G38" s="95">
        <v>482</v>
      </c>
      <c r="H38" s="95">
        <f t="shared" si="6"/>
        <v>1362</v>
      </c>
      <c r="I38" s="95">
        <v>705</v>
      </c>
      <c r="J38" s="95">
        <v>657</v>
      </c>
      <c r="K38" s="92">
        <f t="shared" si="8"/>
        <v>18</v>
      </c>
      <c r="L38" s="92">
        <f t="shared" si="8"/>
        <v>23</v>
      </c>
      <c r="M38" s="79">
        <f t="shared" si="7"/>
        <v>2.8257261410788383</v>
      </c>
    </row>
    <row r="39" spans="3:13" ht="15" customHeight="1">
      <c r="C39" s="572"/>
      <c r="D39" s="381"/>
      <c r="E39" s="374" t="s">
        <v>567</v>
      </c>
      <c r="F39" s="394"/>
      <c r="G39" s="96">
        <v>523</v>
      </c>
      <c r="H39" s="95">
        <f t="shared" si="6"/>
        <v>1439</v>
      </c>
      <c r="I39" s="96">
        <v>748</v>
      </c>
      <c r="J39" s="96">
        <v>691</v>
      </c>
      <c r="K39" s="94">
        <f t="shared" si="8"/>
        <v>41</v>
      </c>
      <c r="L39" s="94">
        <f t="shared" si="8"/>
        <v>77</v>
      </c>
      <c r="M39" s="81">
        <f t="shared" si="7"/>
        <v>2.751434034416826</v>
      </c>
    </row>
    <row r="40" spans="3:13" ht="15" customHeight="1">
      <c r="C40" s="572"/>
      <c r="D40" s="373"/>
      <c r="E40" s="374" t="s">
        <v>568</v>
      </c>
      <c r="F40" s="394"/>
      <c r="G40" s="96">
        <v>528</v>
      </c>
      <c r="H40" s="96">
        <f t="shared" si="6"/>
        <v>1447</v>
      </c>
      <c r="I40" s="96">
        <v>750</v>
      </c>
      <c r="J40" s="96">
        <v>697</v>
      </c>
      <c r="K40" s="334">
        <f t="shared" si="8"/>
        <v>5</v>
      </c>
      <c r="L40" s="334">
        <f t="shared" si="8"/>
        <v>8</v>
      </c>
      <c r="M40" s="81">
        <f t="shared" si="7"/>
        <v>2.7405303030303032</v>
      </c>
    </row>
    <row r="41" spans="3:13" ht="15" customHeight="1">
      <c r="C41" s="572"/>
      <c r="D41" s="382"/>
      <c r="E41" s="374" t="s">
        <v>569</v>
      </c>
      <c r="F41" s="393"/>
      <c r="G41" s="95">
        <v>560</v>
      </c>
      <c r="H41" s="95">
        <f t="shared" si="6"/>
        <v>1494</v>
      </c>
      <c r="I41" s="95">
        <v>767</v>
      </c>
      <c r="J41" s="95">
        <v>727</v>
      </c>
      <c r="K41" s="92">
        <f t="shared" si="8"/>
        <v>32</v>
      </c>
      <c r="L41" s="92">
        <f t="shared" si="8"/>
        <v>47</v>
      </c>
      <c r="M41" s="79">
        <f t="shared" si="7"/>
        <v>2.6678571428571427</v>
      </c>
    </row>
    <row r="42" spans="3:13" ht="15" customHeight="1">
      <c r="C42" s="569"/>
      <c r="D42" s="373"/>
      <c r="E42" s="374" t="s">
        <v>570</v>
      </c>
      <c r="F42" s="394"/>
      <c r="G42" s="96">
        <v>640</v>
      </c>
      <c r="H42" s="95">
        <f t="shared" si="6"/>
        <v>1711</v>
      </c>
      <c r="I42" s="96">
        <v>875</v>
      </c>
      <c r="J42" s="96">
        <v>836</v>
      </c>
      <c r="K42" s="94">
        <f t="shared" si="8"/>
        <v>80</v>
      </c>
      <c r="L42" s="94">
        <f t="shared" si="8"/>
        <v>217</v>
      </c>
      <c r="M42" s="81">
        <f t="shared" si="7"/>
        <v>2.6734374999999999</v>
      </c>
    </row>
    <row r="43" spans="3:13" ht="15" customHeight="1">
      <c r="C43" s="570"/>
      <c r="D43" s="383"/>
      <c r="E43" s="374" t="s">
        <v>573</v>
      </c>
      <c r="F43" s="398"/>
      <c r="G43" s="399">
        <v>647</v>
      </c>
      <c r="H43" s="406">
        <f t="shared" si="6"/>
        <v>1693</v>
      </c>
      <c r="I43" s="399">
        <v>868</v>
      </c>
      <c r="J43" s="399">
        <v>825</v>
      </c>
      <c r="K43" s="400">
        <f t="shared" si="8"/>
        <v>7</v>
      </c>
      <c r="L43" s="400">
        <f t="shared" si="8"/>
        <v>-18</v>
      </c>
      <c r="M43" s="388">
        <f t="shared" si="7"/>
        <v>2.6166924265842351</v>
      </c>
    </row>
    <row r="44" spans="3:13" ht="11.25" customHeight="1">
      <c r="C44" s="408"/>
      <c r="D44" s="408"/>
      <c r="E44" s="402"/>
      <c r="F44" s="408"/>
      <c r="G44" s="409"/>
      <c r="H44" s="409"/>
      <c r="I44" s="409"/>
      <c r="J44" s="409"/>
      <c r="K44" s="410"/>
      <c r="L44" s="410"/>
      <c r="M44" s="82"/>
    </row>
    <row r="45" spans="3:13" ht="15" customHeight="1">
      <c r="C45" s="573"/>
      <c r="D45" s="392"/>
      <c r="E45" s="374" t="s">
        <v>563</v>
      </c>
      <c r="F45" s="394"/>
      <c r="G45" s="95">
        <v>403</v>
      </c>
      <c r="H45" s="95">
        <f t="shared" ref="H45:H56" si="9">SUM(I45:J45)</f>
        <v>1243</v>
      </c>
      <c r="I45" s="95">
        <v>640</v>
      </c>
      <c r="J45" s="95">
        <v>603</v>
      </c>
      <c r="K45" s="334">
        <v>17</v>
      </c>
      <c r="L45" s="334">
        <v>21</v>
      </c>
      <c r="M45" s="81">
        <f t="shared" ref="M45:M56" si="10">H45/G45</f>
        <v>3.0843672456575684</v>
      </c>
    </row>
    <row r="46" spans="3:13" ht="15" customHeight="1">
      <c r="C46" s="569"/>
      <c r="D46" s="373"/>
      <c r="E46" s="374" t="s">
        <v>572</v>
      </c>
      <c r="F46" s="394"/>
      <c r="G46" s="96">
        <v>401</v>
      </c>
      <c r="H46" s="96">
        <f t="shared" si="9"/>
        <v>1237</v>
      </c>
      <c r="I46" s="96">
        <v>635</v>
      </c>
      <c r="J46" s="96">
        <v>602</v>
      </c>
      <c r="K46" s="334">
        <f t="shared" ref="K46:L56" si="11">G46-G45</f>
        <v>-2</v>
      </c>
      <c r="L46" s="334">
        <f t="shared" si="11"/>
        <v>-6</v>
      </c>
      <c r="M46" s="81">
        <f t="shared" si="10"/>
        <v>3.0847880299251869</v>
      </c>
    </row>
    <row r="47" spans="3:13" ht="15" customHeight="1">
      <c r="C47" s="572" t="s">
        <v>125</v>
      </c>
      <c r="D47" s="373"/>
      <c r="E47" s="374" t="s">
        <v>112</v>
      </c>
      <c r="F47" s="394"/>
      <c r="G47" s="96">
        <v>405</v>
      </c>
      <c r="H47" s="95">
        <f t="shared" si="9"/>
        <v>1227</v>
      </c>
      <c r="I47" s="96">
        <v>633</v>
      </c>
      <c r="J47" s="96">
        <v>594</v>
      </c>
      <c r="K47" s="334">
        <f t="shared" si="11"/>
        <v>4</v>
      </c>
      <c r="L47" s="334">
        <f t="shared" si="11"/>
        <v>-10</v>
      </c>
      <c r="M47" s="81">
        <f t="shared" si="10"/>
        <v>3.0296296296296297</v>
      </c>
    </row>
    <row r="48" spans="3:13" ht="15" customHeight="1">
      <c r="C48" s="572"/>
      <c r="D48" s="373"/>
      <c r="E48" s="374" t="s">
        <v>113</v>
      </c>
      <c r="F48" s="394"/>
      <c r="G48" s="95">
        <v>402</v>
      </c>
      <c r="H48" s="95">
        <f t="shared" si="9"/>
        <v>1189</v>
      </c>
      <c r="I48" s="95">
        <v>609</v>
      </c>
      <c r="J48" s="95">
        <v>580</v>
      </c>
      <c r="K48" s="92">
        <f t="shared" si="11"/>
        <v>-3</v>
      </c>
      <c r="L48" s="92">
        <f t="shared" si="11"/>
        <v>-38</v>
      </c>
      <c r="M48" s="79">
        <f t="shared" si="10"/>
        <v>2.9577114427860698</v>
      </c>
    </row>
    <row r="49" spans="3:13" ht="15" customHeight="1">
      <c r="C49" s="572"/>
      <c r="D49" s="373"/>
      <c r="E49" s="374" t="s">
        <v>114</v>
      </c>
      <c r="F49" s="395"/>
      <c r="G49" s="96">
        <v>413</v>
      </c>
      <c r="H49" s="95">
        <f t="shared" si="9"/>
        <v>1196</v>
      </c>
      <c r="I49" s="96">
        <v>609</v>
      </c>
      <c r="J49" s="96">
        <v>587</v>
      </c>
      <c r="K49" s="334">
        <f t="shared" si="11"/>
        <v>11</v>
      </c>
      <c r="L49" s="334">
        <f t="shared" si="11"/>
        <v>7</v>
      </c>
      <c r="M49" s="81">
        <f t="shared" si="10"/>
        <v>2.8958837772397095</v>
      </c>
    </row>
    <row r="50" spans="3:13" ht="15" customHeight="1">
      <c r="C50" s="572"/>
      <c r="D50" s="373"/>
      <c r="E50" s="374" t="s">
        <v>115</v>
      </c>
      <c r="F50" s="396"/>
      <c r="G50" s="96">
        <v>419</v>
      </c>
      <c r="H50" s="96">
        <f t="shared" si="9"/>
        <v>1187</v>
      </c>
      <c r="I50" s="96">
        <v>600</v>
      </c>
      <c r="J50" s="96">
        <v>587</v>
      </c>
      <c r="K50" s="334">
        <f t="shared" si="11"/>
        <v>6</v>
      </c>
      <c r="L50" s="334">
        <f t="shared" si="11"/>
        <v>-9</v>
      </c>
      <c r="M50" s="81">
        <f t="shared" si="10"/>
        <v>2.8329355608591884</v>
      </c>
    </row>
    <row r="51" spans="3:13" ht="15" customHeight="1">
      <c r="C51" s="572"/>
      <c r="D51" s="373"/>
      <c r="E51" s="374" t="s">
        <v>566</v>
      </c>
      <c r="F51" s="393"/>
      <c r="G51" s="95">
        <v>434</v>
      </c>
      <c r="H51" s="95">
        <f t="shared" si="9"/>
        <v>1220</v>
      </c>
      <c r="I51" s="95">
        <v>618</v>
      </c>
      <c r="J51" s="95">
        <v>602</v>
      </c>
      <c r="K51" s="92">
        <f t="shared" si="11"/>
        <v>15</v>
      </c>
      <c r="L51" s="92">
        <f t="shared" si="11"/>
        <v>33</v>
      </c>
      <c r="M51" s="79">
        <f t="shared" si="10"/>
        <v>2.8110599078341014</v>
      </c>
    </row>
    <row r="52" spans="3:13" ht="15" customHeight="1">
      <c r="C52" s="572"/>
      <c r="D52" s="381"/>
      <c r="E52" s="374" t="s">
        <v>567</v>
      </c>
      <c r="F52" s="394"/>
      <c r="G52" s="96">
        <v>444</v>
      </c>
      <c r="H52" s="95">
        <f t="shared" si="9"/>
        <v>1219</v>
      </c>
      <c r="I52" s="96">
        <v>621</v>
      </c>
      <c r="J52" s="96">
        <v>598</v>
      </c>
      <c r="K52" s="94">
        <f t="shared" si="11"/>
        <v>10</v>
      </c>
      <c r="L52" s="94">
        <f t="shared" si="11"/>
        <v>-1</v>
      </c>
      <c r="M52" s="81">
        <f t="shared" si="10"/>
        <v>2.7454954954954953</v>
      </c>
    </row>
    <row r="53" spans="3:13" ht="15" customHeight="1">
      <c r="C53" s="572"/>
      <c r="D53" s="373"/>
      <c r="E53" s="374" t="s">
        <v>568</v>
      </c>
      <c r="F53" s="394"/>
      <c r="G53" s="96">
        <v>450</v>
      </c>
      <c r="H53" s="96">
        <f t="shared" si="9"/>
        <v>1228</v>
      </c>
      <c r="I53" s="96">
        <v>624</v>
      </c>
      <c r="J53" s="96">
        <v>604</v>
      </c>
      <c r="K53" s="94">
        <f t="shared" si="11"/>
        <v>6</v>
      </c>
      <c r="L53" s="94">
        <f t="shared" si="11"/>
        <v>9</v>
      </c>
      <c r="M53" s="81">
        <f t="shared" si="10"/>
        <v>2.7288888888888887</v>
      </c>
    </row>
    <row r="54" spans="3:13" ht="15" customHeight="1">
      <c r="C54" s="572"/>
      <c r="D54" s="382"/>
      <c r="E54" s="411" t="s">
        <v>569</v>
      </c>
      <c r="F54" s="393"/>
      <c r="G54" s="95">
        <v>450</v>
      </c>
      <c r="H54" s="95">
        <f t="shared" si="9"/>
        <v>1207</v>
      </c>
      <c r="I54" s="95">
        <v>613</v>
      </c>
      <c r="J54" s="95">
        <v>594</v>
      </c>
      <c r="K54" s="92">
        <f t="shared" si="11"/>
        <v>0</v>
      </c>
      <c r="L54" s="92">
        <f t="shared" si="11"/>
        <v>-21</v>
      </c>
      <c r="M54" s="79">
        <f t="shared" si="10"/>
        <v>2.6822222222222223</v>
      </c>
    </row>
    <row r="55" spans="3:13" ht="15" customHeight="1">
      <c r="C55" s="569"/>
      <c r="D55" s="373"/>
      <c r="E55" s="374" t="s">
        <v>570</v>
      </c>
      <c r="F55" s="394"/>
      <c r="G55" s="96">
        <v>450</v>
      </c>
      <c r="H55" s="95">
        <f t="shared" si="9"/>
        <v>1201</v>
      </c>
      <c r="I55" s="96">
        <v>613</v>
      </c>
      <c r="J55" s="96">
        <v>588</v>
      </c>
      <c r="K55" s="94">
        <f t="shared" si="11"/>
        <v>0</v>
      </c>
      <c r="L55" s="94">
        <f t="shared" si="11"/>
        <v>-6</v>
      </c>
      <c r="M55" s="81">
        <f t="shared" si="10"/>
        <v>2.6688888888888891</v>
      </c>
    </row>
    <row r="56" spans="3:13" ht="15" customHeight="1">
      <c r="C56" s="570"/>
      <c r="D56" s="383"/>
      <c r="E56" s="405" t="s">
        <v>573</v>
      </c>
      <c r="F56" s="398"/>
      <c r="G56" s="399">
        <v>481</v>
      </c>
      <c r="H56" s="406">
        <f t="shared" si="9"/>
        <v>1264</v>
      </c>
      <c r="I56" s="399">
        <v>641</v>
      </c>
      <c r="J56" s="399">
        <v>623</v>
      </c>
      <c r="K56" s="387">
        <f t="shared" si="11"/>
        <v>31</v>
      </c>
      <c r="L56" s="387">
        <f t="shared" si="11"/>
        <v>63</v>
      </c>
      <c r="M56" s="388">
        <f t="shared" si="10"/>
        <v>2.627858627858628</v>
      </c>
    </row>
    <row r="57" spans="3:13">
      <c r="E57" s="412"/>
    </row>
  </sheetData>
  <mergeCells count="18">
    <mergeCell ref="M4:M5"/>
    <mergeCell ref="C4:C5"/>
    <mergeCell ref="D4:F5"/>
    <mergeCell ref="G4:G5"/>
    <mergeCell ref="H4:J4"/>
    <mergeCell ref="K4:L4"/>
    <mergeCell ref="C55:C56"/>
    <mergeCell ref="C6:C7"/>
    <mergeCell ref="C8:C15"/>
    <mergeCell ref="C16:C17"/>
    <mergeCell ref="C19:C20"/>
    <mergeCell ref="C21:C28"/>
    <mergeCell ref="C29:C30"/>
    <mergeCell ref="C32:C33"/>
    <mergeCell ref="C34:C41"/>
    <mergeCell ref="C42:C43"/>
    <mergeCell ref="C45:C46"/>
    <mergeCell ref="C47:C54"/>
  </mergeCells>
  <phoneticPr fontId="3"/>
  <printOptions gridLinesSet="0"/>
  <pageMargins left="0.31496062992125984" right="0.35433070866141736" top="0.62992125984251968" bottom="0.43307086614173229" header="0.31496062992125984" footer="0.31496062992125984"/>
  <pageSetup paperSize="9" scale="98" firstPageNumber="16" orientation="portrait" useFirstPageNumber="1" r:id="rId1"/>
  <headerFooter alignWithMargins="0">
    <oddHeader>&amp;L&amp;10人　　口</oddHeader>
    <oddFooter>&amp;C&amp;"ＭＳ 明朝,標準"－&amp;P－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6"/>
  <sheetViews>
    <sheetView workbookViewId="0">
      <selection activeCell="O54" sqref="O54"/>
    </sheetView>
  </sheetViews>
  <sheetFormatPr defaultColWidth="10.875" defaultRowHeight="13.5"/>
  <cols>
    <col min="1" max="1" width="1.125" style="84" customWidth="1"/>
    <col min="2" max="2" width="4.75" style="84" customWidth="1"/>
    <col min="3" max="3" width="1.625" style="84" customWidth="1"/>
    <col min="4" max="4" width="8.5" style="84" customWidth="1"/>
    <col min="5" max="5" width="1.625" style="84" customWidth="1"/>
    <col min="6" max="11" width="9.75" style="84" customWidth="1"/>
    <col min="12" max="12" width="10.5" style="84" customWidth="1"/>
    <col min="13" max="13" width="1.25" style="84" customWidth="1"/>
    <col min="14" max="16384" width="10.875" style="84"/>
  </cols>
  <sheetData>
    <row r="1" spans="2:13" ht="18" customHeight="1">
      <c r="B1" s="407" t="s">
        <v>119</v>
      </c>
    </row>
    <row r="2" spans="2:13" ht="15" customHeight="1">
      <c r="L2" s="371" t="s">
        <v>574</v>
      </c>
      <c r="M2" s="371"/>
    </row>
    <row r="3" spans="2:13" ht="3.75" customHeight="1">
      <c r="L3" s="371"/>
      <c r="M3" s="371"/>
    </row>
    <row r="4" spans="2:13" ht="18" customHeight="1">
      <c r="B4" s="578" t="s">
        <v>105</v>
      </c>
      <c r="C4" s="580" t="s">
        <v>575</v>
      </c>
      <c r="D4" s="580"/>
      <c r="E4" s="580"/>
      <c r="F4" s="580" t="s">
        <v>120</v>
      </c>
      <c r="G4" s="580" t="s">
        <v>576</v>
      </c>
      <c r="H4" s="580"/>
      <c r="I4" s="580"/>
      <c r="J4" s="580" t="s">
        <v>108</v>
      </c>
      <c r="K4" s="580"/>
      <c r="L4" s="582" t="s">
        <v>577</v>
      </c>
      <c r="M4" s="413"/>
    </row>
    <row r="5" spans="2:13" ht="18" customHeight="1">
      <c r="B5" s="584"/>
      <c r="C5" s="581"/>
      <c r="D5" s="581"/>
      <c r="E5" s="581"/>
      <c r="F5" s="581"/>
      <c r="G5" s="372" t="s">
        <v>121</v>
      </c>
      <c r="H5" s="372" t="s">
        <v>110</v>
      </c>
      <c r="I5" s="372" t="s">
        <v>111</v>
      </c>
      <c r="J5" s="372" t="s">
        <v>578</v>
      </c>
      <c r="K5" s="372" t="s">
        <v>579</v>
      </c>
      <c r="L5" s="583"/>
      <c r="M5" s="413"/>
    </row>
    <row r="6" spans="2:13" ht="15" customHeight="1">
      <c r="B6" s="571"/>
      <c r="C6" s="373"/>
      <c r="D6" s="374" t="s">
        <v>563</v>
      </c>
      <c r="E6" s="394"/>
      <c r="F6" s="96">
        <v>444</v>
      </c>
      <c r="G6" s="96">
        <f t="shared" ref="G6:G17" si="0">SUM(H6:I6)</f>
        <v>1358</v>
      </c>
      <c r="H6" s="96">
        <v>683</v>
      </c>
      <c r="I6" s="96">
        <v>675</v>
      </c>
      <c r="J6" s="98">
        <v>10</v>
      </c>
      <c r="K6" s="98">
        <v>26</v>
      </c>
      <c r="L6" s="80">
        <f t="shared" ref="L6:L17" si="1">G6/F6</f>
        <v>3.0585585585585586</v>
      </c>
      <c r="M6" s="414"/>
    </row>
    <row r="7" spans="2:13" ht="15" customHeight="1">
      <c r="B7" s="569"/>
      <c r="C7" s="373"/>
      <c r="D7" s="374" t="s">
        <v>580</v>
      </c>
      <c r="E7" s="394"/>
      <c r="F7" s="95">
        <v>477</v>
      </c>
      <c r="G7" s="96">
        <f t="shared" si="0"/>
        <v>1424</v>
      </c>
      <c r="H7" s="95">
        <v>712</v>
      </c>
      <c r="I7" s="95">
        <v>712</v>
      </c>
      <c r="J7" s="98">
        <f t="shared" ref="J7:K17" si="2">F7-F6</f>
        <v>33</v>
      </c>
      <c r="K7" s="98">
        <f t="shared" si="2"/>
        <v>66</v>
      </c>
      <c r="L7" s="80">
        <f t="shared" si="1"/>
        <v>2.9853249475890986</v>
      </c>
      <c r="M7" s="414"/>
    </row>
    <row r="8" spans="2:13" ht="15" customHeight="1">
      <c r="B8" s="572" t="s">
        <v>126</v>
      </c>
      <c r="C8" s="373"/>
      <c r="D8" s="374" t="s">
        <v>112</v>
      </c>
      <c r="E8" s="394"/>
      <c r="F8" s="100">
        <v>485</v>
      </c>
      <c r="G8" s="100">
        <f t="shared" si="0"/>
        <v>1449</v>
      </c>
      <c r="H8" s="100">
        <v>720</v>
      </c>
      <c r="I8" s="100">
        <v>729</v>
      </c>
      <c r="J8" s="98">
        <f t="shared" si="2"/>
        <v>8</v>
      </c>
      <c r="K8" s="98">
        <f t="shared" si="2"/>
        <v>25</v>
      </c>
      <c r="L8" s="80">
        <f t="shared" si="1"/>
        <v>2.9876288659793815</v>
      </c>
      <c r="M8" s="414"/>
    </row>
    <row r="9" spans="2:13" ht="15" customHeight="1">
      <c r="B9" s="572"/>
      <c r="C9" s="373"/>
      <c r="D9" s="374" t="s">
        <v>113</v>
      </c>
      <c r="E9" s="394"/>
      <c r="F9" s="96">
        <v>493</v>
      </c>
      <c r="G9" s="96">
        <f t="shared" si="0"/>
        <v>1462</v>
      </c>
      <c r="H9" s="96">
        <v>727</v>
      </c>
      <c r="I9" s="96">
        <v>735</v>
      </c>
      <c r="J9" s="334">
        <f t="shared" si="2"/>
        <v>8</v>
      </c>
      <c r="K9" s="334">
        <f t="shared" si="2"/>
        <v>13</v>
      </c>
      <c r="L9" s="81">
        <f t="shared" si="1"/>
        <v>2.9655172413793105</v>
      </c>
      <c r="M9" s="414"/>
    </row>
    <row r="10" spans="2:13" ht="15" customHeight="1">
      <c r="B10" s="572"/>
      <c r="C10" s="373"/>
      <c r="D10" s="374" t="s">
        <v>114</v>
      </c>
      <c r="E10" s="394"/>
      <c r="F10" s="95">
        <v>504</v>
      </c>
      <c r="G10" s="96">
        <f t="shared" si="0"/>
        <v>1479</v>
      </c>
      <c r="H10" s="95">
        <v>731</v>
      </c>
      <c r="I10" s="95">
        <v>748</v>
      </c>
      <c r="J10" s="98">
        <f t="shared" si="2"/>
        <v>11</v>
      </c>
      <c r="K10" s="98">
        <f t="shared" si="2"/>
        <v>17</v>
      </c>
      <c r="L10" s="80">
        <f t="shared" si="1"/>
        <v>2.9345238095238093</v>
      </c>
      <c r="M10" s="414"/>
    </row>
    <row r="11" spans="2:13" ht="15" customHeight="1">
      <c r="B11" s="572"/>
      <c r="C11" s="373"/>
      <c r="D11" s="374" t="s">
        <v>115</v>
      </c>
      <c r="E11" s="395"/>
      <c r="F11" s="96">
        <v>529</v>
      </c>
      <c r="G11" s="96">
        <f t="shared" si="0"/>
        <v>1547</v>
      </c>
      <c r="H11" s="96">
        <v>760</v>
      </c>
      <c r="I11" s="96">
        <v>787</v>
      </c>
      <c r="J11" s="334">
        <f t="shared" si="2"/>
        <v>25</v>
      </c>
      <c r="K11" s="334">
        <f t="shared" si="2"/>
        <v>68</v>
      </c>
      <c r="L11" s="81">
        <f t="shared" si="1"/>
        <v>2.9243856332703215</v>
      </c>
      <c r="M11" s="414"/>
    </row>
    <row r="12" spans="2:13" ht="15" customHeight="1">
      <c r="B12" s="572"/>
      <c r="C12" s="373"/>
      <c r="D12" s="374" t="s">
        <v>566</v>
      </c>
      <c r="E12" s="396"/>
      <c r="F12" s="95">
        <v>550</v>
      </c>
      <c r="G12" s="95">
        <f t="shared" si="0"/>
        <v>1581</v>
      </c>
      <c r="H12" s="95">
        <v>781</v>
      </c>
      <c r="I12" s="95">
        <v>800</v>
      </c>
      <c r="J12" s="92">
        <f t="shared" si="2"/>
        <v>21</v>
      </c>
      <c r="K12" s="92">
        <f t="shared" si="2"/>
        <v>34</v>
      </c>
      <c r="L12" s="79">
        <f t="shared" si="1"/>
        <v>2.8745454545454545</v>
      </c>
      <c r="M12" s="415"/>
    </row>
    <row r="13" spans="2:13" ht="15" customHeight="1">
      <c r="B13" s="572"/>
      <c r="C13" s="373"/>
      <c r="D13" s="374" t="s">
        <v>567</v>
      </c>
      <c r="E13" s="393"/>
      <c r="F13" s="95">
        <v>539</v>
      </c>
      <c r="G13" s="96">
        <f t="shared" si="0"/>
        <v>1558</v>
      </c>
      <c r="H13" s="95">
        <v>769</v>
      </c>
      <c r="I13" s="95">
        <v>789</v>
      </c>
      <c r="J13" s="98">
        <f t="shared" si="2"/>
        <v>-11</v>
      </c>
      <c r="K13" s="98">
        <f t="shared" si="2"/>
        <v>-23</v>
      </c>
      <c r="L13" s="80">
        <f t="shared" si="1"/>
        <v>2.8905380333951762</v>
      </c>
      <c r="M13" s="415"/>
    </row>
    <row r="14" spans="2:13" ht="15" customHeight="1">
      <c r="B14" s="572"/>
      <c r="C14" s="381"/>
      <c r="D14" s="374" t="s">
        <v>568</v>
      </c>
      <c r="E14" s="395"/>
      <c r="F14" s="96">
        <v>533</v>
      </c>
      <c r="G14" s="96">
        <f t="shared" si="0"/>
        <v>1543</v>
      </c>
      <c r="H14" s="96">
        <v>762</v>
      </c>
      <c r="I14" s="96">
        <v>781</v>
      </c>
      <c r="J14" s="334">
        <f t="shared" si="2"/>
        <v>-6</v>
      </c>
      <c r="K14" s="334">
        <f t="shared" si="2"/>
        <v>-15</v>
      </c>
      <c r="L14" s="81">
        <f t="shared" si="1"/>
        <v>2.8949343339587243</v>
      </c>
      <c r="M14" s="415"/>
    </row>
    <row r="15" spans="2:13" ht="15" customHeight="1">
      <c r="B15" s="586"/>
      <c r="C15" s="373"/>
      <c r="D15" s="374" t="s">
        <v>569</v>
      </c>
      <c r="E15" s="396"/>
      <c r="F15" s="95">
        <v>531</v>
      </c>
      <c r="G15" s="95">
        <f t="shared" si="0"/>
        <v>1519</v>
      </c>
      <c r="H15" s="95">
        <v>748</v>
      </c>
      <c r="I15" s="95">
        <v>771</v>
      </c>
      <c r="J15" s="92">
        <f t="shared" si="2"/>
        <v>-2</v>
      </c>
      <c r="K15" s="92">
        <f t="shared" si="2"/>
        <v>-24</v>
      </c>
      <c r="L15" s="79">
        <f t="shared" si="1"/>
        <v>2.8606403013182673</v>
      </c>
      <c r="M15" s="415"/>
    </row>
    <row r="16" spans="2:13" ht="15" customHeight="1">
      <c r="B16" s="569"/>
      <c r="C16" s="382"/>
      <c r="D16" s="374" t="s">
        <v>570</v>
      </c>
      <c r="E16" s="393"/>
      <c r="F16" s="95">
        <v>545</v>
      </c>
      <c r="G16" s="96">
        <f t="shared" si="0"/>
        <v>1502</v>
      </c>
      <c r="H16" s="95">
        <v>728</v>
      </c>
      <c r="I16" s="95">
        <v>774</v>
      </c>
      <c r="J16" s="98">
        <f t="shared" si="2"/>
        <v>14</v>
      </c>
      <c r="K16" s="98">
        <f t="shared" si="2"/>
        <v>-17</v>
      </c>
      <c r="L16" s="80">
        <f t="shared" si="1"/>
        <v>2.7559633027522934</v>
      </c>
      <c r="M16" s="415"/>
    </row>
    <row r="17" spans="2:13" ht="15" customHeight="1">
      <c r="B17" s="570"/>
      <c r="C17" s="383"/>
      <c r="D17" s="374" t="s">
        <v>581</v>
      </c>
      <c r="E17" s="398"/>
      <c r="F17" s="399">
        <v>557</v>
      </c>
      <c r="G17" s="399">
        <f t="shared" si="0"/>
        <v>1506</v>
      </c>
      <c r="H17" s="399">
        <v>737</v>
      </c>
      <c r="I17" s="399">
        <v>769</v>
      </c>
      <c r="J17" s="400">
        <f t="shared" si="2"/>
        <v>12</v>
      </c>
      <c r="K17" s="400">
        <f t="shared" si="2"/>
        <v>4</v>
      </c>
      <c r="L17" s="388">
        <f t="shared" si="1"/>
        <v>2.7037701974865351</v>
      </c>
      <c r="M17" s="415"/>
    </row>
    <row r="18" spans="2:13" ht="10.5" customHeight="1">
      <c r="B18" s="408"/>
      <c r="C18" s="408"/>
      <c r="D18" s="389"/>
      <c r="E18" s="408"/>
      <c r="F18" s="409"/>
      <c r="G18" s="409"/>
      <c r="H18" s="409"/>
      <c r="I18" s="409"/>
      <c r="J18" s="410"/>
      <c r="K18" s="410"/>
      <c r="L18" s="82"/>
      <c r="M18" s="414"/>
    </row>
    <row r="19" spans="2:13" ht="15" customHeight="1">
      <c r="B19" s="573"/>
      <c r="C19" s="392"/>
      <c r="D19" s="374" t="s">
        <v>563</v>
      </c>
      <c r="E19" s="394"/>
      <c r="F19" s="96">
        <v>2296</v>
      </c>
      <c r="G19" s="100">
        <f t="shared" ref="G19:G30" si="3">SUM(H19:I19)</f>
        <v>7042</v>
      </c>
      <c r="H19" s="96">
        <v>3490</v>
      </c>
      <c r="I19" s="96">
        <v>3552</v>
      </c>
      <c r="J19" s="98">
        <v>-14</v>
      </c>
      <c r="K19" s="98">
        <v>7</v>
      </c>
      <c r="L19" s="80">
        <f t="shared" ref="L19:L30" si="4">G19/F19</f>
        <v>3.0670731707317072</v>
      </c>
      <c r="M19" s="414"/>
    </row>
    <row r="20" spans="2:13" ht="15" customHeight="1">
      <c r="B20" s="569"/>
      <c r="C20" s="373"/>
      <c r="D20" s="374" t="s">
        <v>580</v>
      </c>
      <c r="E20" s="394"/>
      <c r="F20" s="95">
        <v>2367</v>
      </c>
      <c r="G20" s="100">
        <f t="shared" si="3"/>
        <v>7137</v>
      </c>
      <c r="H20" s="95">
        <v>3546</v>
      </c>
      <c r="I20" s="95">
        <v>3591</v>
      </c>
      <c r="J20" s="98">
        <f t="shared" ref="J20:K30" si="5">F20-F19</f>
        <v>71</v>
      </c>
      <c r="K20" s="98">
        <f t="shared" si="5"/>
        <v>95</v>
      </c>
      <c r="L20" s="80">
        <f t="shared" si="4"/>
        <v>3.0152091254752853</v>
      </c>
      <c r="M20" s="414"/>
    </row>
    <row r="21" spans="2:13" ht="15" customHeight="1">
      <c r="B21" s="572" t="s">
        <v>127</v>
      </c>
      <c r="C21" s="373"/>
      <c r="D21" s="374" t="s">
        <v>112</v>
      </c>
      <c r="E21" s="394"/>
      <c r="F21" s="96">
        <v>2510</v>
      </c>
      <c r="G21" s="96">
        <f t="shared" si="3"/>
        <v>7347</v>
      </c>
      <c r="H21" s="96">
        <v>3635</v>
      </c>
      <c r="I21" s="96">
        <v>3712</v>
      </c>
      <c r="J21" s="334">
        <f t="shared" si="5"/>
        <v>143</v>
      </c>
      <c r="K21" s="334">
        <f t="shared" si="5"/>
        <v>210</v>
      </c>
      <c r="L21" s="81">
        <f t="shared" si="4"/>
        <v>2.9270916334661354</v>
      </c>
      <c r="M21" s="414"/>
    </row>
    <row r="22" spans="2:13" ht="15" customHeight="1">
      <c r="B22" s="572"/>
      <c r="C22" s="373"/>
      <c r="D22" s="374" t="s">
        <v>113</v>
      </c>
      <c r="E22" s="394"/>
      <c r="F22" s="95">
        <v>2620</v>
      </c>
      <c r="G22" s="404">
        <f t="shared" si="3"/>
        <v>7538</v>
      </c>
      <c r="H22" s="95">
        <v>3718</v>
      </c>
      <c r="I22" s="95">
        <v>3820</v>
      </c>
      <c r="J22" s="416">
        <f t="shared" si="5"/>
        <v>110</v>
      </c>
      <c r="K22" s="416">
        <f t="shared" si="5"/>
        <v>191</v>
      </c>
      <c r="L22" s="83">
        <f t="shared" si="4"/>
        <v>2.8770992366412216</v>
      </c>
      <c r="M22" s="414"/>
    </row>
    <row r="23" spans="2:13" ht="15" customHeight="1">
      <c r="B23" s="572"/>
      <c r="C23" s="373"/>
      <c r="D23" s="374" t="s">
        <v>114</v>
      </c>
      <c r="E23" s="394"/>
      <c r="F23" s="95">
        <v>2786</v>
      </c>
      <c r="G23" s="100">
        <f t="shared" si="3"/>
        <v>7857</v>
      </c>
      <c r="H23" s="95">
        <v>3877</v>
      </c>
      <c r="I23" s="95">
        <v>3980</v>
      </c>
      <c r="J23" s="98">
        <f t="shared" si="5"/>
        <v>166</v>
      </c>
      <c r="K23" s="98">
        <f t="shared" si="5"/>
        <v>319</v>
      </c>
      <c r="L23" s="80">
        <f t="shared" si="4"/>
        <v>2.8201722900215365</v>
      </c>
      <c r="M23" s="414"/>
    </row>
    <row r="24" spans="2:13" ht="15" customHeight="1">
      <c r="B24" s="572"/>
      <c r="C24" s="373"/>
      <c r="D24" s="374" t="s">
        <v>115</v>
      </c>
      <c r="E24" s="394"/>
      <c r="F24" s="100">
        <v>2910</v>
      </c>
      <c r="G24" s="100">
        <f t="shared" si="3"/>
        <v>8155</v>
      </c>
      <c r="H24" s="100">
        <v>4027</v>
      </c>
      <c r="I24" s="100">
        <v>4128</v>
      </c>
      <c r="J24" s="98">
        <f t="shared" si="5"/>
        <v>124</v>
      </c>
      <c r="K24" s="98">
        <f t="shared" si="5"/>
        <v>298</v>
      </c>
      <c r="L24" s="80">
        <f t="shared" si="4"/>
        <v>2.8024054982817868</v>
      </c>
      <c r="M24" s="414"/>
    </row>
    <row r="25" spans="2:13" ht="15" customHeight="1">
      <c r="B25" s="572"/>
      <c r="C25" s="373"/>
      <c r="D25" s="374" t="s">
        <v>566</v>
      </c>
      <c r="E25" s="396"/>
      <c r="F25" s="96">
        <v>3094</v>
      </c>
      <c r="G25" s="96">
        <f t="shared" si="3"/>
        <v>8604</v>
      </c>
      <c r="H25" s="96">
        <v>4210</v>
      </c>
      <c r="I25" s="96">
        <v>4394</v>
      </c>
      <c r="J25" s="334">
        <f t="shared" si="5"/>
        <v>184</v>
      </c>
      <c r="K25" s="334">
        <f t="shared" si="5"/>
        <v>449</v>
      </c>
      <c r="L25" s="99">
        <f t="shared" si="4"/>
        <v>2.7808661926308984</v>
      </c>
      <c r="M25" s="415"/>
    </row>
    <row r="26" spans="2:13" ht="15" customHeight="1">
      <c r="B26" s="572"/>
      <c r="C26" s="373"/>
      <c r="D26" s="374" t="s">
        <v>567</v>
      </c>
      <c r="E26" s="394"/>
      <c r="F26" s="95">
        <v>3276</v>
      </c>
      <c r="G26" s="100">
        <f t="shared" si="3"/>
        <v>8964</v>
      </c>
      <c r="H26" s="95">
        <v>4386</v>
      </c>
      <c r="I26" s="95">
        <v>4578</v>
      </c>
      <c r="J26" s="98">
        <f t="shared" si="5"/>
        <v>182</v>
      </c>
      <c r="K26" s="98">
        <f t="shared" si="5"/>
        <v>360</v>
      </c>
      <c r="L26" s="80">
        <f t="shared" si="4"/>
        <v>2.7362637362637363</v>
      </c>
      <c r="M26" s="415"/>
    </row>
    <row r="27" spans="2:13" ht="15" customHeight="1">
      <c r="B27" s="572"/>
      <c r="C27" s="373"/>
      <c r="D27" s="374" t="s">
        <v>568</v>
      </c>
      <c r="E27" s="394"/>
      <c r="F27" s="96">
        <v>3404</v>
      </c>
      <c r="G27" s="96">
        <f t="shared" si="3"/>
        <v>9266</v>
      </c>
      <c r="H27" s="96">
        <v>4528</v>
      </c>
      <c r="I27" s="96">
        <v>4738</v>
      </c>
      <c r="J27" s="334">
        <f t="shared" si="5"/>
        <v>128</v>
      </c>
      <c r="K27" s="334">
        <f t="shared" si="5"/>
        <v>302</v>
      </c>
      <c r="L27" s="81">
        <f t="shared" si="4"/>
        <v>2.7220916568742655</v>
      </c>
      <c r="M27" s="415"/>
    </row>
    <row r="28" spans="2:13" ht="15" customHeight="1">
      <c r="B28" s="572"/>
      <c r="C28" s="373"/>
      <c r="D28" s="374" t="s">
        <v>569</v>
      </c>
      <c r="E28" s="397"/>
      <c r="F28" s="95">
        <v>3544</v>
      </c>
      <c r="G28" s="95">
        <f t="shared" si="3"/>
        <v>9558</v>
      </c>
      <c r="H28" s="95">
        <v>4649</v>
      </c>
      <c r="I28" s="95">
        <v>4909</v>
      </c>
      <c r="J28" s="92">
        <f t="shared" si="5"/>
        <v>140</v>
      </c>
      <c r="K28" s="92">
        <f t="shared" si="5"/>
        <v>292</v>
      </c>
      <c r="L28" s="417">
        <f t="shared" si="4"/>
        <v>2.6969525959367946</v>
      </c>
      <c r="M28" s="418"/>
    </row>
    <row r="29" spans="2:13" ht="15" customHeight="1">
      <c r="B29" s="569"/>
      <c r="C29" s="373"/>
      <c r="D29" s="374" t="s">
        <v>570</v>
      </c>
      <c r="E29" s="394"/>
      <c r="F29" s="95">
        <v>3744</v>
      </c>
      <c r="G29" s="100">
        <f t="shared" si="3"/>
        <v>9833</v>
      </c>
      <c r="H29" s="95">
        <v>4807</v>
      </c>
      <c r="I29" s="95">
        <v>5026</v>
      </c>
      <c r="J29" s="98">
        <f t="shared" si="5"/>
        <v>200</v>
      </c>
      <c r="K29" s="98">
        <f t="shared" si="5"/>
        <v>275</v>
      </c>
      <c r="L29" s="80">
        <f t="shared" si="4"/>
        <v>2.6263354700854702</v>
      </c>
      <c r="M29" s="415"/>
    </row>
    <row r="30" spans="2:13" ht="15" customHeight="1">
      <c r="B30" s="570"/>
      <c r="C30" s="383"/>
      <c r="D30" s="374" t="s">
        <v>581</v>
      </c>
      <c r="E30" s="398"/>
      <c r="F30" s="399">
        <v>3912</v>
      </c>
      <c r="G30" s="399">
        <f t="shared" si="3"/>
        <v>10087</v>
      </c>
      <c r="H30" s="399">
        <v>4892</v>
      </c>
      <c r="I30" s="399">
        <v>5195</v>
      </c>
      <c r="J30" s="400">
        <f t="shared" si="5"/>
        <v>168</v>
      </c>
      <c r="K30" s="400">
        <f t="shared" si="5"/>
        <v>254</v>
      </c>
      <c r="L30" s="388">
        <f t="shared" si="4"/>
        <v>2.578476482617587</v>
      </c>
      <c r="M30" s="415"/>
    </row>
    <row r="31" spans="2:13" ht="10.5" customHeight="1">
      <c r="B31" s="408"/>
      <c r="C31" s="408"/>
      <c r="D31" s="389"/>
      <c r="E31" s="408"/>
      <c r="F31" s="409"/>
      <c r="G31" s="409"/>
      <c r="H31" s="409"/>
      <c r="I31" s="409"/>
      <c r="J31" s="410"/>
      <c r="K31" s="410"/>
      <c r="L31" s="82"/>
      <c r="M31" s="414"/>
    </row>
    <row r="32" spans="2:13" ht="15" customHeight="1">
      <c r="B32" s="573"/>
      <c r="C32" s="392"/>
      <c r="D32" s="374" t="s">
        <v>563</v>
      </c>
      <c r="E32" s="394"/>
      <c r="F32" s="95">
        <v>333</v>
      </c>
      <c r="G32" s="96">
        <f t="shared" ref="G32:G43" si="6">SUM(H32:I32)</f>
        <v>1004</v>
      </c>
      <c r="H32" s="95">
        <v>493</v>
      </c>
      <c r="I32" s="95">
        <v>511</v>
      </c>
      <c r="J32" s="334">
        <v>7</v>
      </c>
      <c r="K32" s="334">
        <v>3</v>
      </c>
      <c r="L32" s="81">
        <f t="shared" ref="L32:L43" si="7">G32/F32</f>
        <v>3.015015015015015</v>
      </c>
      <c r="M32" s="414"/>
    </row>
    <row r="33" spans="2:13" ht="15" customHeight="1">
      <c r="B33" s="569"/>
      <c r="C33" s="373"/>
      <c r="D33" s="374" t="s">
        <v>580</v>
      </c>
      <c r="E33" s="394"/>
      <c r="F33" s="96">
        <v>342</v>
      </c>
      <c r="G33" s="96">
        <f t="shared" si="6"/>
        <v>1002</v>
      </c>
      <c r="H33" s="96">
        <v>495</v>
      </c>
      <c r="I33" s="96">
        <v>507</v>
      </c>
      <c r="J33" s="334">
        <f t="shared" ref="J33:K43" si="8">F33-F32</f>
        <v>9</v>
      </c>
      <c r="K33" s="334">
        <f t="shared" si="8"/>
        <v>-2</v>
      </c>
      <c r="L33" s="81">
        <f t="shared" si="7"/>
        <v>2.9298245614035086</v>
      </c>
      <c r="M33" s="414"/>
    </row>
    <row r="34" spans="2:13" ht="15" customHeight="1">
      <c r="B34" s="572" t="s">
        <v>128</v>
      </c>
      <c r="C34" s="373"/>
      <c r="D34" s="374" t="s">
        <v>112</v>
      </c>
      <c r="E34" s="394"/>
      <c r="F34" s="96">
        <v>353</v>
      </c>
      <c r="G34" s="96">
        <f t="shared" si="6"/>
        <v>1040</v>
      </c>
      <c r="H34" s="96">
        <v>513</v>
      </c>
      <c r="I34" s="96">
        <v>527</v>
      </c>
      <c r="J34" s="334">
        <f t="shared" si="8"/>
        <v>11</v>
      </c>
      <c r="K34" s="334">
        <f t="shared" si="8"/>
        <v>38</v>
      </c>
      <c r="L34" s="81">
        <f t="shared" si="7"/>
        <v>2.9461756373937678</v>
      </c>
      <c r="M34" s="414"/>
    </row>
    <row r="35" spans="2:13" ht="15" customHeight="1">
      <c r="B35" s="572"/>
      <c r="C35" s="373"/>
      <c r="D35" s="374" t="s">
        <v>113</v>
      </c>
      <c r="E35" s="394"/>
      <c r="F35" s="95">
        <v>361</v>
      </c>
      <c r="G35" s="95">
        <f t="shared" si="6"/>
        <v>1028</v>
      </c>
      <c r="H35" s="95">
        <v>502</v>
      </c>
      <c r="I35" s="95">
        <v>526</v>
      </c>
      <c r="J35" s="92">
        <f t="shared" si="8"/>
        <v>8</v>
      </c>
      <c r="K35" s="92">
        <f t="shared" si="8"/>
        <v>-12</v>
      </c>
      <c r="L35" s="79">
        <f t="shared" si="7"/>
        <v>2.8476454293628808</v>
      </c>
      <c r="M35" s="414"/>
    </row>
    <row r="36" spans="2:13" ht="15" customHeight="1">
      <c r="B36" s="572"/>
      <c r="C36" s="373"/>
      <c r="D36" s="374" t="s">
        <v>114</v>
      </c>
      <c r="E36" s="395"/>
      <c r="F36" s="96">
        <v>358</v>
      </c>
      <c r="G36" s="96">
        <f t="shared" si="6"/>
        <v>1025</v>
      </c>
      <c r="H36" s="96">
        <v>494</v>
      </c>
      <c r="I36" s="96">
        <v>531</v>
      </c>
      <c r="J36" s="334">
        <f t="shared" si="8"/>
        <v>-3</v>
      </c>
      <c r="K36" s="334">
        <f t="shared" si="8"/>
        <v>-3</v>
      </c>
      <c r="L36" s="81">
        <f t="shared" si="7"/>
        <v>2.8631284916201118</v>
      </c>
      <c r="M36" s="414"/>
    </row>
    <row r="37" spans="2:13" ht="15" customHeight="1">
      <c r="B37" s="572"/>
      <c r="C37" s="373"/>
      <c r="D37" s="374" t="s">
        <v>115</v>
      </c>
      <c r="E37" s="396"/>
      <c r="F37" s="96">
        <v>368</v>
      </c>
      <c r="G37" s="96">
        <f t="shared" si="6"/>
        <v>1051</v>
      </c>
      <c r="H37" s="96">
        <v>503</v>
      </c>
      <c r="I37" s="96">
        <v>548</v>
      </c>
      <c r="J37" s="334">
        <f t="shared" si="8"/>
        <v>10</v>
      </c>
      <c r="K37" s="334">
        <f t="shared" si="8"/>
        <v>26</v>
      </c>
      <c r="L37" s="81">
        <f t="shared" si="7"/>
        <v>2.8559782608695654</v>
      </c>
      <c r="M37" s="414"/>
    </row>
    <row r="38" spans="2:13" ht="15" customHeight="1">
      <c r="B38" s="572"/>
      <c r="C38" s="373"/>
      <c r="D38" s="374" t="s">
        <v>566</v>
      </c>
      <c r="E38" s="393"/>
      <c r="F38" s="95">
        <v>364</v>
      </c>
      <c r="G38" s="95">
        <f t="shared" si="6"/>
        <v>1013</v>
      </c>
      <c r="H38" s="95">
        <v>484</v>
      </c>
      <c r="I38" s="95">
        <v>529</v>
      </c>
      <c r="J38" s="92">
        <f t="shared" si="8"/>
        <v>-4</v>
      </c>
      <c r="K38" s="92">
        <f t="shared" si="8"/>
        <v>-38</v>
      </c>
      <c r="L38" s="79">
        <f t="shared" si="7"/>
        <v>2.7829670329670328</v>
      </c>
      <c r="M38" s="415"/>
    </row>
    <row r="39" spans="2:13" ht="15" customHeight="1">
      <c r="B39" s="572"/>
      <c r="C39" s="381"/>
      <c r="D39" s="374" t="s">
        <v>567</v>
      </c>
      <c r="E39" s="394"/>
      <c r="F39" s="96">
        <v>371</v>
      </c>
      <c r="G39" s="96">
        <f t="shared" si="6"/>
        <v>1031</v>
      </c>
      <c r="H39" s="96">
        <v>499</v>
      </c>
      <c r="I39" s="96">
        <v>532</v>
      </c>
      <c r="J39" s="334">
        <f t="shared" si="8"/>
        <v>7</v>
      </c>
      <c r="K39" s="94">
        <f t="shared" si="8"/>
        <v>18</v>
      </c>
      <c r="L39" s="81">
        <f t="shared" si="7"/>
        <v>2.7789757412398921</v>
      </c>
      <c r="M39" s="415"/>
    </row>
    <row r="40" spans="2:13" ht="15" customHeight="1">
      <c r="B40" s="572"/>
      <c r="C40" s="373"/>
      <c r="D40" s="374" t="s">
        <v>568</v>
      </c>
      <c r="E40" s="394"/>
      <c r="F40" s="96">
        <v>380</v>
      </c>
      <c r="G40" s="96">
        <f t="shared" si="6"/>
        <v>1073</v>
      </c>
      <c r="H40" s="96">
        <v>520</v>
      </c>
      <c r="I40" s="96">
        <v>553</v>
      </c>
      <c r="J40" s="334">
        <f t="shared" si="8"/>
        <v>9</v>
      </c>
      <c r="K40" s="334">
        <f t="shared" si="8"/>
        <v>42</v>
      </c>
      <c r="L40" s="81">
        <f t="shared" si="7"/>
        <v>2.8236842105263156</v>
      </c>
      <c r="M40" s="415"/>
    </row>
    <row r="41" spans="2:13" ht="15" customHeight="1">
      <c r="B41" s="572"/>
      <c r="C41" s="382"/>
      <c r="D41" s="374" t="s">
        <v>569</v>
      </c>
      <c r="E41" s="393"/>
      <c r="F41" s="95">
        <v>383</v>
      </c>
      <c r="G41" s="95">
        <f t="shared" si="6"/>
        <v>1076</v>
      </c>
      <c r="H41" s="95">
        <v>533</v>
      </c>
      <c r="I41" s="95">
        <v>543</v>
      </c>
      <c r="J41" s="92">
        <f t="shared" si="8"/>
        <v>3</v>
      </c>
      <c r="K41" s="92">
        <f t="shared" si="8"/>
        <v>3</v>
      </c>
      <c r="L41" s="79">
        <f t="shared" si="7"/>
        <v>2.8093994778067883</v>
      </c>
      <c r="M41" s="415"/>
    </row>
    <row r="42" spans="2:13" ht="15" customHeight="1">
      <c r="B42" s="569"/>
      <c r="C42" s="373"/>
      <c r="D42" s="374" t="s">
        <v>570</v>
      </c>
      <c r="E42" s="394"/>
      <c r="F42" s="96">
        <v>385</v>
      </c>
      <c r="G42" s="96">
        <f t="shared" si="6"/>
        <v>1050</v>
      </c>
      <c r="H42" s="96">
        <v>513</v>
      </c>
      <c r="I42" s="96">
        <v>537</v>
      </c>
      <c r="J42" s="334">
        <f t="shared" si="8"/>
        <v>2</v>
      </c>
      <c r="K42" s="94">
        <f t="shared" si="8"/>
        <v>-26</v>
      </c>
      <c r="L42" s="81">
        <f t="shared" si="7"/>
        <v>2.7272727272727271</v>
      </c>
      <c r="M42" s="415"/>
    </row>
    <row r="43" spans="2:13" ht="15" customHeight="1">
      <c r="B43" s="570"/>
      <c r="C43" s="383"/>
      <c r="D43" s="374" t="s">
        <v>581</v>
      </c>
      <c r="E43" s="398"/>
      <c r="F43" s="399">
        <v>395</v>
      </c>
      <c r="G43" s="399">
        <f t="shared" si="6"/>
        <v>1061</v>
      </c>
      <c r="H43" s="399">
        <v>524</v>
      </c>
      <c r="I43" s="399">
        <v>537</v>
      </c>
      <c r="J43" s="400">
        <f t="shared" si="8"/>
        <v>10</v>
      </c>
      <c r="K43" s="400">
        <f t="shared" si="8"/>
        <v>11</v>
      </c>
      <c r="L43" s="388">
        <f t="shared" si="7"/>
        <v>2.6860759493670887</v>
      </c>
      <c r="M43" s="415"/>
    </row>
    <row r="44" spans="2:13" ht="10.5" customHeight="1">
      <c r="B44" s="408"/>
      <c r="C44" s="408"/>
      <c r="D44" s="402"/>
      <c r="E44" s="408"/>
      <c r="F44" s="409"/>
      <c r="G44" s="409"/>
      <c r="H44" s="409"/>
      <c r="I44" s="409"/>
      <c r="J44" s="410"/>
      <c r="K44" s="410"/>
      <c r="L44" s="82"/>
      <c r="M44" s="414"/>
    </row>
    <row r="45" spans="2:13" ht="15" customHeight="1">
      <c r="B45" s="573"/>
      <c r="C45" s="392"/>
      <c r="D45" s="374" t="s">
        <v>563</v>
      </c>
      <c r="E45" s="394"/>
      <c r="F45" s="95">
        <v>346</v>
      </c>
      <c r="G45" s="96">
        <f t="shared" ref="G45:G56" si="9">SUM(H45:I45)</f>
        <v>926</v>
      </c>
      <c r="H45" s="95">
        <v>476</v>
      </c>
      <c r="I45" s="95">
        <v>450</v>
      </c>
      <c r="J45" s="334">
        <v>5</v>
      </c>
      <c r="K45" s="334">
        <v>-1</v>
      </c>
      <c r="L45" s="81">
        <f t="shared" ref="L45:L56" si="10">G45/F45</f>
        <v>2.6763005780346822</v>
      </c>
      <c r="M45" s="414"/>
    </row>
    <row r="46" spans="2:13" ht="15" customHeight="1">
      <c r="B46" s="569"/>
      <c r="C46" s="373"/>
      <c r="D46" s="374" t="s">
        <v>580</v>
      </c>
      <c r="E46" s="394"/>
      <c r="F46" s="96">
        <v>356</v>
      </c>
      <c r="G46" s="96">
        <f t="shared" si="9"/>
        <v>932</v>
      </c>
      <c r="H46" s="96">
        <v>482</v>
      </c>
      <c r="I46" s="96">
        <v>450</v>
      </c>
      <c r="J46" s="334">
        <f t="shared" ref="J46:K56" si="11">F46-F45</f>
        <v>10</v>
      </c>
      <c r="K46" s="334">
        <f t="shared" si="11"/>
        <v>6</v>
      </c>
      <c r="L46" s="81">
        <f t="shared" si="10"/>
        <v>2.6179775280898876</v>
      </c>
      <c r="M46" s="414"/>
    </row>
    <row r="47" spans="2:13" ht="15" customHeight="1">
      <c r="B47" s="572" t="s">
        <v>129</v>
      </c>
      <c r="C47" s="373"/>
      <c r="D47" s="374" t="s">
        <v>112</v>
      </c>
      <c r="E47" s="394"/>
      <c r="F47" s="96">
        <v>353</v>
      </c>
      <c r="G47" s="96">
        <f t="shared" si="9"/>
        <v>904</v>
      </c>
      <c r="H47" s="96">
        <v>468</v>
      </c>
      <c r="I47" s="96">
        <v>436</v>
      </c>
      <c r="J47" s="334">
        <f t="shared" si="11"/>
        <v>-3</v>
      </c>
      <c r="K47" s="334">
        <f t="shared" si="11"/>
        <v>-28</v>
      </c>
      <c r="L47" s="81">
        <f t="shared" si="10"/>
        <v>2.5609065155807365</v>
      </c>
      <c r="M47" s="414"/>
    </row>
    <row r="48" spans="2:13" ht="15" customHeight="1">
      <c r="B48" s="572"/>
      <c r="C48" s="373"/>
      <c r="D48" s="374" t="s">
        <v>113</v>
      </c>
      <c r="E48" s="394"/>
      <c r="F48" s="95">
        <v>363</v>
      </c>
      <c r="G48" s="95">
        <f t="shared" si="9"/>
        <v>921</v>
      </c>
      <c r="H48" s="95">
        <v>477</v>
      </c>
      <c r="I48" s="95">
        <v>444</v>
      </c>
      <c r="J48" s="92">
        <f t="shared" si="11"/>
        <v>10</v>
      </c>
      <c r="K48" s="92">
        <f t="shared" si="11"/>
        <v>17</v>
      </c>
      <c r="L48" s="79">
        <f t="shared" si="10"/>
        <v>2.5371900826446283</v>
      </c>
      <c r="M48" s="414"/>
    </row>
    <row r="49" spans="2:13" ht="15" customHeight="1">
      <c r="B49" s="572"/>
      <c r="C49" s="373"/>
      <c r="D49" s="374" t="s">
        <v>114</v>
      </c>
      <c r="E49" s="395"/>
      <c r="F49" s="96">
        <v>359</v>
      </c>
      <c r="G49" s="96">
        <f t="shared" si="9"/>
        <v>905</v>
      </c>
      <c r="H49" s="96">
        <v>475</v>
      </c>
      <c r="I49" s="96">
        <v>430</v>
      </c>
      <c r="J49" s="334">
        <f t="shared" si="11"/>
        <v>-4</v>
      </c>
      <c r="K49" s="334">
        <f t="shared" si="11"/>
        <v>-16</v>
      </c>
      <c r="L49" s="81">
        <f t="shared" si="10"/>
        <v>2.5208913649025071</v>
      </c>
      <c r="M49" s="414"/>
    </row>
    <row r="50" spans="2:13" ht="15" customHeight="1">
      <c r="B50" s="572"/>
      <c r="C50" s="373"/>
      <c r="D50" s="374" t="s">
        <v>115</v>
      </c>
      <c r="E50" s="396"/>
      <c r="F50" s="96">
        <v>337</v>
      </c>
      <c r="G50" s="96">
        <f t="shared" si="9"/>
        <v>869</v>
      </c>
      <c r="H50" s="96">
        <v>455</v>
      </c>
      <c r="I50" s="96">
        <v>414</v>
      </c>
      <c r="J50" s="334">
        <f t="shared" si="11"/>
        <v>-22</v>
      </c>
      <c r="K50" s="334">
        <f t="shared" si="11"/>
        <v>-36</v>
      </c>
      <c r="L50" s="81">
        <f t="shared" si="10"/>
        <v>2.5786350148367951</v>
      </c>
      <c r="M50" s="414"/>
    </row>
    <row r="51" spans="2:13" ht="15" customHeight="1">
      <c r="B51" s="572"/>
      <c r="C51" s="373"/>
      <c r="D51" s="374" t="s">
        <v>566</v>
      </c>
      <c r="E51" s="393"/>
      <c r="F51" s="95">
        <v>348</v>
      </c>
      <c r="G51" s="95">
        <f t="shared" si="9"/>
        <v>889</v>
      </c>
      <c r="H51" s="95">
        <v>471</v>
      </c>
      <c r="I51" s="95">
        <v>418</v>
      </c>
      <c r="J51" s="92">
        <f t="shared" si="11"/>
        <v>11</v>
      </c>
      <c r="K51" s="92">
        <f t="shared" si="11"/>
        <v>20</v>
      </c>
      <c r="L51" s="79">
        <f t="shared" si="10"/>
        <v>2.5545977011494254</v>
      </c>
      <c r="M51" s="415"/>
    </row>
    <row r="52" spans="2:13" ht="15" customHeight="1">
      <c r="B52" s="572"/>
      <c r="C52" s="381"/>
      <c r="D52" s="374" t="s">
        <v>567</v>
      </c>
      <c r="E52" s="394"/>
      <c r="F52" s="96">
        <v>317</v>
      </c>
      <c r="G52" s="96">
        <f t="shared" si="9"/>
        <v>860</v>
      </c>
      <c r="H52" s="96">
        <v>450</v>
      </c>
      <c r="I52" s="96">
        <v>410</v>
      </c>
      <c r="J52" s="334">
        <f t="shared" si="11"/>
        <v>-31</v>
      </c>
      <c r="K52" s="334">
        <f t="shared" si="11"/>
        <v>-29</v>
      </c>
      <c r="L52" s="81">
        <f t="shared" si="10"/>
        <v>2.7129337539432177</v>
      </c>
      <c r="M52" s="415"/>
    </row>
    <row r="53" spans="2:13" ht="15" customHeight="1">
      <c r="B53" s="572"/>
      <c r="C53" s="373"/>
      <c r="D53" s="374" t="s">
        <v>568</v>
      </c>
      <c r="E53" s="394"/>
      <c r="F53" s="96">
        <v>319</v>
      </c>
      <c r="G53" s="96">
        <f t="shared" si="9"/>
        <v>839</v>
      </c>
      <c r="H53" s="96">
        <v>439</v>
      </c>
      <c r="I53" s="96">
        <v>400</v>
      </c>
      <c r="J53" s="94">
        <f t="shared" si="11"/>
        <v>2</v>
      </c>
      <c r="K53" s="94">
        <f t="shared" si="11"/>
        <v>-21</v>
      </c>
      <c r="L53" s="81">
        <f t="shared" si="10"/>
        <v>2.6300940438871474</v>
      </c>
      <c r="M53" s="415"/>
    </row>
    <row r="54" spans="2:13" ht="15" customHeight="1">
      <c r="B54" s="572"/>
      <c r="C54" s="382"/>
      <c r="D54" s="411" t="s">
        <v>569</v>
      </c>
      <c r="E54" s="393"/>
      <c r="F54" s="95">
        <v>326</v>
      </c>
      <c r="G54" s="95">
        <f t="shared" si="9"/>
        <v>846</v>
      </c>
      <c r="H54" s="95">
        <v>442</v>
      </c>
      <c r="I54" s="95">
        <v>404</v>
      </c>
      <c r="J54" s="92">
        <f t="shared" si="11"/>
        <v>7</v>
      </c>
      <c r="K54" s="92">
        <f t="shared" si="11"/>
        <v>7</v>
      </c>
      <c r="L54" s="79">
        <f t="shared" si="10"/>
        <v>2.5950920245398774</v>
      </c>
      <c r="M54" s="415"/>
    </row>
    <row r="55" spans="2:13" ht="15" customHeight="1">
      <c r="B55" s="569"/>
      <c r="C55" s="373"/>
      <c r="D55" s="374" t="s">
        <v>570</v>
      </c>
      <c r="E55" s="394"/>
      <c r="F55" s="96">
        <v>326</v>
      </c>
      <c r="G55" s="96">
        <f t="shared" si="9"/>
        <v>838</v>
      </c>
      <c r="H55" s="96">
        <v>437</v>
      </c>
      <c r="I55" s="96">
        <v>401</v>
      </c>
      <c r="J55" s="334">
        <f t="shared" si="11"/>
        <v>0</v>
      </c>
      <c r="K55" s="334">
        <f t="shared" si="11"/>
        <v>-8</v>
      </c>
      <c r="L55" s="81">
        <f t="shared" si="10"/>
        <v>2.5705521472392636</v>
      </c>
      <c r="M55" s="415"/>
    </row>
    <row r="56" spans="2:13" ht="15" customHeight="1">
      <c r="B56" s="585"/>
      <c r="C56" s="383"/>
      <c r="D56" s="405" t="s">
        <v>581</v>
      </c>
      <c r="E56" s="398"/>
      <c r="F56" s="399">
        <v>332</v>
      </c>
      <c r="G56" s="399">
        <f t="shared" si="9"/>
        <v>835</v>
      </c>
      <c r="H56" s="399">
        <v>429</v>
      </c>
      <c r="I56" s="399">
        <v>406</v>
      </c>
      <c r="J56" s="387">
        <f t="shared" si="11"/>
        <v>6</v>
      </c>
      <c r="K56" s="387">
        <f t="shared" si="11"/>
        <v>-3</v>
      </c>
      <c r="L56" s="388">
        <f t="shared" si="10"/>
        <v>2.5150602409638556</v>
      </c>
      <c r="M56" s="415"/>
    </row>
  </sheetData>
  <mergeCells count="18">
    <mergeCell ref="L4:L5"/>
    <mergeCell ref="B4:B5"/>
    <mergeCell ref="C4:E5"/>
    <mergeCell ref="F4:F5"/>
    <mergeCell ref="G4:I4"/>
    <mergeCell ref="J4:K4"/>
    <mergeCell ref="B55:B56"/>
    <mergeCell ref="B6:B7"/>
    <mergeCell ref="B8:B15"/>
    <mergeCell ref="B16:B17"/>
    <mergeCell ref="B19:B20"/>
    <mergeCell ref="B21:B28"/>
    <mergeCell ref="B29:B30"/>
    <mergeCell ref="B32:B33"/>
    <mergeCell ref="B34:B41"/>
    <mergeCell ref="B42:B43"/>
    <mergeCell ref="B45:B46"/>
    <mergeCell ref="B47:B54"/>
  </mergeCells>
  <phoneticPr fontId="3"/>
  <printOptions gridLinesSet="0"/>
  <pageMargins left="0.59055118110236227" right="0.51181102362204722" top="0.59055118110236227" bottom="0.59055118110236227" header="0.31496062992125984" footer="0.31496062992125984"/>
  <pageSetup paperSize="9" scale="96" firstPageNumber="17" orientation="portrait" useFirstPageNumber="1" r:id="rId1"/>
  <headerFooter alignWithMargins="0">
    <oddHeader>&amp;R&amp;10人　　口</oddHeader>
    <oddFooter>&amp;C&amp;"ＭＳ 明朝,標準"－&amp;P－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16</vt:i4>
      </vt:variant>
    </vt:vector>
  </HeadingPairs>
  <TitlesOfParts>
    <vt:vector size="36" baseType="lpstr"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20･21</vt:lpstr>
      <vt:lpstr>22</vt:lpstr>
      <vt:lpstr>23</vt:lpstr>
      <vt:lpstr>24</vt:lpstr>
      <vt:lpstr>25</vt:lpstr>
      <vt:lpstr>26</vt:lpstr>
      <vt:lpstr>27</vt:lpstr>
      <vt:lpstr>28</vt:lpstr>
      <vt:lpstr>29</vt:lpstr>
      <vt:lpstr>'10'!Print_Area</vt:lpstr>
      <vt:lpstr>'11'!Print_Area</vt:lpstr>
      <vt:lpstr>'12'!Print_Area</vt:lpstr>
      <vt:lpstr>'13'!Print_Area</vt:lpstr>
      <vt:lpstr>'14'!Print_Area</vt:lpstr>
      <vt:lpstr>'18'!Print_Area</vt:lpstr>
      <vt:lpstr>'19'!Print_Area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'9'!Print_Area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S00350</cp:lastModifiedBy>
  <cp:lastPrinted>2019-03-20T06:00:30Z</cp:lastPrinted>
  <dcterms:created xsi:type="dcterms:W3CDTF">1997-11-17T00:40:46Z</dcterms:created>
  <dcterms:modified xsi:type="dcterms:W3CDTF">2021-03-22T08:01:51Z</dcterms:modified>
</cp:coreProperties>
</file>