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17865" windowHeight="10245" activeTab="0"/>
  </bookViews>
  <sheets>
    <sheet name="アパート用上下水道料金計算シート" sheetId="1" r:id="rId1"/>
    <sheet name="上水料金表" sheetId="2" r:id="rId2"/>
    <sheet name="下水料金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<sst xmlns="http://schemas.openxmlformats.org/spreadsheetml/2006/main" count="43" uniqueCount="36">
  <si>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世帯数</t>
  </si>
  <si>
    <t>水量</t>
  </si>
  <si>
    <t>1世帯の水量</t>
  </si>
  <si>
    <t>あまりの水量</t>
  </si>
  <si>
    <t>水量</t>
  </si>
  <si>
    <t>累積</t>
  </si>
  <si>
    <t>均等割</t>
  </si>
  <si>
    <t>端数割</t>
  </si>
  <si>
    <t>下水料金</t>
  </si>
  <si>
    <t>単価</t>
  </si>
  <si>
    <t>上水料金</t>
  </si>
  <si>
    <t>合計</t>
  </si>
  <si>
    <t>上下水合計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</si>
  <si>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</si>
  <si>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</si>
  <si>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</si>
  <si>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</si>
  <si>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</si>
  <si>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</si>
  <si>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</si>
  <si>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</si>
  <si>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</si>
  <si>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</si>
  <si>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</si>
  <si>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</si>
  <si>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</si>
  <si>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（税込み）</t>
  </si>
  <si>
    <t>入力方法</t>
  </si>
  <si>
    <t>①</t>
  </si>
  <si>
    <t>世帯数</t>
  </si>
  <si>
    <t>の欄にアパートの世帯数を入力して下さい。</t>
  </si>
  <si>
    <t>②</t>
  </si>
  <si>
    <t>水量</t>
  </si>
  <si>
    <t>の欄に各月の水量を入力して下さい。</t>
  </si>
  <si>
    <t>親メーター用</t>
  </si>
  <si>
    <t>新料金（H26.4～）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</si>
</sst>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37" fillId="0" borderId="0" xfId="0" applyNumberFormat="1" applyFont="1" applyAlignment="1">
      <alignment horizontal="right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476250</xdr:colOff>
      <xdr:row>56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39450" cy="10839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5.8515625" style="0" customWidth="1"/>
    <col min="2" max="2" width="6.421875" style="0" customWidth="1"/>
    <col min="3" max="4" width="7.140625" style="0" customWidth="1"/>
    <col min="6" max="7" width="12.140625" style="0" bestFit="1" customWidth="1"/>
    <col min="8" max="9" width="7.140625" style="0" hidden="1" customWidth="1"/>
    <col min="10" max="10" width="12.421875" style="0" customWidth="1"/>
    <col min="11" max="12" width="7.140625" style="0" hidden="1" customWidth="1"/>
    <col min="13" max="13" width="12.57421875" style="0" customWidth="1"/>
    <col min="14" max="14" width="15.57421875" style="0" customWidth="1"/>
  </cols>
  <sheetData>
    <row r="1" ht="13.5">
      <c r="C1" t="s">
        <v>34</v>
      </c>
    </row>
    <row r="2" spans="10:13" ht="13.5">
      <c r="J2" s="11" t="s">
        <v>26</v>
      </c>
      <c r="M2" s="11" t="s">
        <v>26</v>
      </c>
    </row>
    <row r="3" spans="2:14" ht="19.5" customHeight="1">
      <c r="B3" s="7"/>
      <c r="C3" s="8" t="s">
        <v>13</v>
      </c>
      <c r="D3" s="13" t="s">
        <v>0</v>
      </c>
      <c r="E3" s="8" t="s">
        <v>1</v>
      </c>
      <c r="F3" s="8" t="s">
        <v>2</v>
      </c>
      <c r="G3" s="8" t="s">
        <v>3</v>
      </c>
      <c r="H3" s="8" t="s">
        <v>6</v>
      </c>
      <c r="I3" s="8" t="s">
        <v>7</v>
      </c>
      <c r="J3" s="8" t="s">
        <v>10</v>
      </c>
      <c r="K3" s="8" t="s">
        <v>6</v>
      </c>
      <c r="L3" s="8" t="s">
        <v>7</v>
      </c>
      <c r="M3" s="8" t="s">
        <v>8</v>
      </c>
      <c r="N3" s="8" t="s">
        <v>12</v>
      </c>
    </row>
    <row r="4" spans="3:14" ht="19.5" customHeight="1">
      <c r="C4" s="8" t="s">
        <v>14</v>
      </c>
      <c r="D4" s="1"/>
      <c r="E4" s="12"/>
      <c r="F4" s="2">
        <f>IF(E4="","",ROUNDDOWN(E4/D4,0))</f>
      </c>
      <c r="G4" s="2">
        <f>IF(E4="","",E4-D4*F4)</f>
      </c>
      <c r="H4" s="9">
        <f>IF(E4="","",(VLOOKUP(F4,'上水料金表'!$A$2:$C$6,2,1)*(F4-VLOOKUP(F4,'上水料金表'!$A$2:$C$6,1,1))+VLOOKUP(F4,'上水料金表'!$A$2:$C$6,3,1))*D4)</f>
      </c>
      <c r="I4" s="9">
        <f>IF(E4="","",VLOOKUP(F4,'上水料金表'!$A$2:$C$6,2,1)*G4)</f>
      </c>
      <c r="J4" s="10">
        <f>IF(E4="","",ROUNDDOWN((H4+I4)*1.1,0))</f>
      </c>
      <c r="K4" s="9">
        <f>IF(E4="","",(VLOOKUP(F4,'下水料金表'!$A$2:$C$9,2,1)*(F4-VLOOKUP(F4,'下水料金表'!$A$2:$C$9,1,1))+VLOOKUP(F4,'下水料金表'!$A$2:$C$9,3,1))*D4)</f>
      </c>
      <c r="L4" s="2">
        <f>IF(E4="","",VLOOKUP(F4,'下水料金表'!$A$2:$C$9,2,1)*G4)</f>
      </c>
      <c r="M4" s="10">
        <f>IF(E4="","",K4+L4)</f>
      </c>
      <c r="N4" s="10">
        <f>IF(E4="","",J4+M4)</f>
      </c>
    </row>
    <row r="5" spans="3:14" ht="19.5" customHeight="1">
      <c r="C5" s="8" t="s">
        <v>15</v>
      </c>
      <c r="D5" s="1"/>
      <c r="E5" s="12"/>
      <c r="F5" s="2">
        <f>IF(E5="","",ROUNDDOWN(E5/D5,0))</f>
      </c>
      <c r="G5" s="2">
        <f aca="true" t="shared" si="0" ref="G5:G15">IF(E5="","",E5-D5*F5)</f>
      </c>
      <c r="H5" s="9">
        <f>IF(E5="","",(VLOOKUP(F5,'上水料金表'!$A$2:$C$6,2,1)*(F5-VLOOKUP(F5,'上水料金表'!$A$2:$C$6,1,1))+VLOOKUP(F5,'上水料金表'!$A$2:$C$6,3,1))*D5)</f>
      </c>
      <c r="I5" s="9">
        <f>IF(E5="","",VLOOKUP(F5,'上水料金表'!$A$2:$C$6,2,1)*G5)</f>
      </c>
      <c r="J5" s="10">
        <f aca="true" t="shared" si="1" ref="J5:J15">IF(E5="","",ROUNDDOWN((H5+I5)*1.1,0))</f>
      </c>
      <c r="K5" s="9">
        <f>IF(E5="","",(VLOOKUP(F5,'下水料金表'!$A$2:$C$9,2,1)*(F5-VLOOKUP(F5,'下水料金表'!$A$2:$C$9,1,1))+VLOOKUP(F5,'下水料金表'!$A$2:$C$9,3,1))*D5)</f>
      </c>
      <c r="L5" s="2">
        <f>IF(E5="","",VLOOKUP(F5,'下水料金表'!$A$2:$C$9,2,1)*G5)</f>
      </c>
      <c r="M5" s="10">
        <f aca="true" t="shared" si="2" ref="M5:M15">IF(E5="","",K5+L5)</f>
      </c>
      <c r="N5" s="10">
        <f aca="true" t="shared" si="3" ref="N5:N16">IF(E5="","",J5+M5)</f>
      </c>
    </row>
    <row r="6" spans="3:14" ht="19.5" customHeight="1">
      <c r="C6" s="8" t="s">
        <v>16</v>
      </c>
      <c r="D6" s="1"/>
      <c r="E6" s="12"/>
      <c r="F6" s="2">
        <f aca="true" t="shared" si="4" ref="F5:F15">IF(E6="","",ROUNDDOWN(E6/D6,0))</f>
      </c>
      <c r="G6" s="2">
        <f t="shared" si="0"/>
      </c>
      <c r="H6" s="9">
        <f>IF(E6="","",(VLOOKUP(F6,'上水料金表'!$A$2:$C$6,2,1)*(F6-VLOOKUP(F6,'上水料金表'!$A$2:$C$6,1,1))+VLOOKUP(F6,'上水料金表'!$A$2:$C$6,3,1))*D6)</f>
      </c>
      <c r="I6" s="9">
        <f>IF(E6="","",VLOOKUP(F6,'上水料金表'!$A$2:$C$6,2,1)*G6)</f>
      </c>
      <c r="J6" s="10">
        <f t="shared" si="1"/>
      </c>
      <c r="K6" s="9">
        <f>IF(E6="","",(VLOOKUP(F6,'下水料金表'!$A$2:$C$9,2,1)*(F6-VLOOKUP(F6,'下水料金表'!$A$2:$C$9,1,1))+VLOOKUP(F6,'下水料金表'!$A$2:$C$9,3,1))*D6)</f>
      </c>
      <c r="L6" s="2">
        <f>IF(E6="","",VLOOKUP(F6,'下水料金表'!$A$2:$C$9,2,1)*G6)</f>
      </c>
      <c r="M6" s="10">
        <f t="shared" si="2"/>
      </c>
      <c r="N6" s="10">
        <f t="shared" si="3"/>
      </c>
    </row>
    <row r="7" spans="3:14" ht="19.5" customHeight="1">
      <c r="C7" s="8" t="s">
        <v>17</v>
      </c>
      <c r="D7" s="1"/>
      <c r="E7" s="12"/>
      <c r="F7" s="2">
        <f t="shared" si="4"/>
      </c>
      <c r="G7" s="2">
        <f t="shared" si="0"/>
      </c>
      <c r="H7" s="9">
        <f>IF(E7="","",(VLOOKUP(F7,'上水料金表'!$A$2:$C$6,2,1)*(F7-VLOOKUP(F7,'上水料金表'!$A$2:$C$6,1,1))+VLOOKUP(F7,'上水料金表'!$A$2:$C$6,3,1))*D7)</f>
      </c>
      <c r="I7" s="9">
        <f>IF(E7="","",VLOOKUP(F7,'上水料金表'!$A$2:$C$6,2,1)*G7)</f>
      </c>
      <c r="J7" s="10">
        <f t="shared" si="1"/>
      </c>
      <c r="K7" s="9">
        <f>IF(E7="","",(VLOOKUP(F7,'下水料金表'!$A$2:$C$9,2,1)*(F7-VLOOKUP(F7,'下水料金表'!$A$2:$C$9,1,1))+VLOOKUP(F7,'下水料金表'!$A$2:$C$9,3,1))*D7)</f>
      </c>
      <c r="L7" s="2">
        <f>IF(E7="","",VLOOKUP(F7,'下水料金表'!$A$2:$C$9,2,1)*G7)</f>
      </c>
      <c r="M7" s="10">
        <f t="shared" si="2"/>
      </c>
      <c r="N7" s="10">
        <f t="shared" si="3"/>
      </c>
    </row>
    <row r="8" spans="3:14" ht="19.5" customHeight="1">
      <c r="C8" s="8" t="s">
        <v>18</v>
      </c>
      <c r="D8" s="1"/>
      <c r="E8" s="12"/>
      <c r="F8" s="2">
        <f t="shared" si="4"/>
      </c>
      <c r="G8" s="2">
        <f t="shared" si="0"/>
      </c>
      <c r="H8" s="9">
        <f>IF(E8="","",(VLOOKUP(F8,'上水料金表'!$A$2:$C$6,2,1)*(F8-VLOOKUP(F8,'上水料金表'!$A$2:$C$6,1,1))+VLOOKUP(F8,'上水料金表'!$A$2:$C$6,3,1))*D8)</f>
      </c>
      <c r="I8" s="9">
        <f>IF(E8="","",VLOOKUP(F8,'上水料金表'!$A$2:$C$6,2,1)*G8)</f>
      </c>
      <c r="J8" s="10">
        <f t="shared" si="1"/>
      </c>
      <c r="K8" s="9">
        <f>IF(E8="","",(VLOOKUP(F8,'下水料金表'!$A$2:$C$9,2,1)*(F8-VLOOKUP(F8,'下水料金表'!$A$2:$C$9,1,1))+VLOOKUP(F8,'下水料金表'!$A$2:$C$9,3,1))*D8)</f>
      </c>
      <c r="L8" s="2">
        <f>IF(E8="","",VLOOKUP(F8,'下水料金表'!$A$2:$C$9,2,1)*G8)</f>
      </c>
      <c r="M8" s="10">
        <f t="shared" si="2"/>
      </c>
      <c r="N8" s="10">
        <f t="shared" si="3"/>
      </c>
    </row>
    <row r="9" spans="3:14" ht="19.5" customHeight="1">
      <c r="C9" s="8" t="s">
        <v>19</v>
      </c>
      <c r="D9" s="1"/>
      <c r="E9" s="12"/>
      <c r="F9" s="2">
        <f t="shared" si="4"/>
      </c>
      <c r="G9" s="2">
        <f t="shared" si="0"/>
      </c>
      <c r="H9" s="9">
        <f>IF(E9="","",(VLOOKUP(F9,'上水料金表'!$A$2:$C$6,2,1)*(F9-VLOOKUP(F9,'上水料金表'!$A$2:$C$6,1,1))+VLOOKUP(F9,'上水料金表'!$A$2:$C$6,3,1))*D9)</f>
      </c>
      <c r="I9" s="9">
        <f>IF(E9="","",VLOOKUP(F9,'上水料金表'!$A$2:$C$6,2,1)*G9)</f>
      </c>
      <c r="J9" s="10">
        <f t="shared" si="1"/>
      </c>
      <c r="K9" s="9">
        <f>IF(E9="","",(VLOOKUP(F9,'下水料金表'!$A$2:$C$9,2,1)*(F9-VLOOKUP(F9,'下水料金表'!$A$2:$C$9,1,1))+VLOOKUP(F9,'下水料金表'!$A$2:$C$9,3,1))*D9)</f>
      </c>
      <c r="L9" s="2">
        <f>IF(E9="","",VLOOKUP(F9,'下水料金表'!$A$2:$C$9,2,1)*G9)</f>
      </c>
      <c r="M9" s="10">
        <f t="shared" si="2"/>
      </c>
      <c r="N9" s="10">
        <f t="shared" si="3"/>
      </c>
    </row>
    <row r="10" spans="3:14" ht="19.5" customHeight="1">
      <c r="C10" s="8" t="s">
        <v>20</v>
      </c>
      <c r="D10" s="1"/>
      <c r="E10" s="12"/>
      <c r="F10" s="2">
        <f t="shared" si="4"/>
      </c>
      <c r="G10" s="2">
        <f t="shared" si="0"/>
      </c>
      <c r="H10" s="9">
        <f>IF(E10="","",(VLOOKUP(F10,'上水料金表'!$A$2:$C$6,2,1)*(F10-VLOOKUP(F10,'上水料金表'!$A$2:$C$6,1,1))+VLOOKUP(F10,'上水料金表'!$A$2:$C$6,3,1))*D10)</f>
      </c>
      <c r="I10" s="9">
        <f>IF(E10="","",VLOOKUP(F10,'上水料金表'!$A$2:$C$6,2,1)*G10)</f>
      </c>
      <c r="J10" s="10">
        <f t="shared" si="1"/>
      </c>
      <c r="K10" s="9">
        <f>IF(E10="","",(VLOOKUP(F10,'下水料金表'!$A$2:$C$9,2,1)*(F10-VLOOKUP(F10,'下水料金表'!$A$2:$C$9,1,1))+VLOOKUP(F10,'下水料金表'!$A$2:$C$9,3,1))*D10)</f>
      </c>
      <c r="L10" s="2">
        <f>IF(E10="","",VLOOKUP(F10,'下水料金表'!$A$2:$C$9,2,1)*G10)</f>
      </c>
      <c r="M10" s="10">
        <f t="shared" si="2"/>
      </c>
      <c r="N10" s="10">
        <f t="shared" si="3"/>
      </c>
    </row>
    <row r="11" spans="3:14" ht="19.5" customHeight="1">
      <c r="C11" s="8" t="s">
        <v>21</v>
      </c>
      <c r="D11" s="1"/>
      <c r="E11" s="12"/>
      <c r="F11" s="2">
        <f t="shared" si="4"/>
      </c>
      <c r="G11" s="2">
        <f t="shared" si="0"/>
      </c>
      <c r="H11" s="9">
        <f>IF(E11="","",(VLOOKUP(F11,'上水料金表'!$A$2:$C$6,2,1)*(F11-VLOOKUP(F11,'上水料金表'!$A$2:$C$6,1,1))+VLOOKUP(F11,'上水料金表'!$A$2:$C$6,3,1))*D11)</f>
      </c>
      <c r="I11" s="9">
        <f>IF(E11="","",VLOOKUP(F11,'上水料金表'!$A$2:$C$6,2,1)*G11)</f>
      </c>
      <c r="J11" s="10">
        <f t="shared" si="1"/>
      </c>
      <c r="K11" s="9">
        <f>IF(E11="","",(VLOOKUP(F11,'下水料金表'!$A$2:$C$9,2,1)*(F11-VLOOKUP(F11,'下水料金表'!$A$2:$C$9,1,1))+VLOOKUP(F11,'下水料金表'!$A$2:$C$9,3,1))*D11)</f>
      </c>
      <c r="L11" s="2">
        <f>IF(E11="","",VLOOKUP(F11,'下水料金表'!$A$2:$C$9,2,1)*G11)</f>
      </c>
      <c r="M11" s="10">
        <f t="shared" si="2"/>
      </c>
      <c r="N11" s="10">
        <f t="shared" si="3"/>
      </c>
    </row>
    <row r="12" spans="3:14" ht="19.5" customHeight="1">
      <c r="C12" s="8" t="s">
        <v>22</v>
      </c>
      <c r="D12" s="1"/>
      <c r="E12" s="12"/>
      <c r="F12" s="2">
        <f t="shared" si="4"/>
      </c>
      <c r="G12" s="2">
        <f t="shared" si="0"/>
      </c>
      <c r="H12" s="9">
        <f>IF(E12="","",(VLOOKUP(F12,'上水料金表'!$A$2:$C$6,2,1)*(F12-VLOOKUP(F12,'上水料金表'!$A$2:$C$6,1,1))+VLOOKUP(F12,'上水料金表'!$A$2:$C$6,3,1))*D12)</f>
      </c>
      <c r="I12" s="9">
        <f>IF(E12="","",VLOOKUP(F12,'上水料金表'!$A$2:$C$6,2,1)*G12)</f>
      </c>
      <c r="J12" s="10">
        <f t="shared" si="1"/>
      </c>
      <c r="K12" s="9">
        <f>IF(E12="","",(VLOOKUP(F12,'下水料金表'!$A$2:$C$9,2,1)*(F12-VLOOKUP(F12,'下水料金表'!$A$2:$C$9,1,1))+VLOOKUP(F12,'下水料金表'!$A$2:$C$9,3,1))*D12)</f>
      </c>
      <c r="L12" s="2">
        <f>IF(E12="","",VLOOKUP(F12,'下水料金表'!$A$2:$C$9,2,1)*G12)</f>
      </c>
      <c r="M12" s="10">
        <f t="shared" si="2"/>
      </c>
      <c r="N12" s="10">
        <f t="shared" si="3"/>
      </c>
    </row>
    <row r="13" spans="3:14" ht="19.5" customHeight="1">
      <c r="C13" s="8" t="s">
        <v>23</v>
      </c>
      <c r="D13" s="1"/>
      <c r="E13" s="12"/>
      <c r="F13" s="2">
        <f t="shared" si="4"/>
      </c>
      <c r="G13" s="2">
        <f t="shared" si="0"/>
      </c>
      <c r="H13" s="9">
        <f>IF(E13="","",(VLOOKUP(F13,'上水料金表'!$A$2:$C$6,2,1)*(F13-VLOOKUP(F13,'上水料金表'!$A$2:$C$6,1,1))+VLOOKUP(F13,'上水料金表'!$A$2:$C$6,3,1))*D13)</f>
      </c>
      <c r="I13" s="9">
        <f>IF(E13="","",VLOOKUP(F13,'上水料金表'!$A$2:$C$6,2,1)*G13)</f>
      </c>
      <c r="J13" s="10">
        <f t="shared" si="1"/>
      </c>
      <c r="K13" s="9">
        <f>IF(E13="","",(VLOOKUP(F13,'下水料金表'!$A$2:$C$9,2,1)*(F13-VLOOKUP(F13,'下水料金表'!$A$2:$C$9,1,1))+VLOOKUP(F13,'下水料金表'!$A$2:$C$9,3,1))*D13)</f>
      </c>
      <c r="L13" s="2">
        <f>IF(E13="","",VLOOKUP(F13,'下水料金表'!$A$2:$C$9,2,1)*G13)</f>
      </c>
      <c r="M13" s="10">
        <f t="shared" si="2"/>
      </c>
      <c r="N13" s="10">
        <f t="shared" si="3"/>
      </c>
    </row>
    <row r="14" spans="3:14" ht="19.5" customHeight="1">
      <c r="C14" s="8" t="s">
        <v>24</v>
      </c>
      <c r="D14" s="1"/>
      <c r="E14" s="12"/>
      <c r="F14" s="2">
        <f t="shared" si="4"/>
      </c>
      <c r="G14" s="2">
        <f t="shared" si="0"/>
      </c>
      <c r="H14" s="9">
        <f>IF(E14="","",(VLOOKUP(F14,'上水料金表'!$A$2:$C$6,2,1)*(F14-VLOOKUP(F14,'上水料金表'!$A$2:$C$6,1,1))+VLOOKUP(F14,'上水料金表'!$A$2:$C$6,3,1))*D14)</f>
      </c>
      <c r="I14" s="9">
        <f>IF(E14="","",VLOOKUP(F14,'上水料金表'!$A$2:$C$6,2,1)*G14)</f>
      </c>
      <c r="J14" s="10">
        <f t="shared" si="1"/>
      </c>
      <c r="K14" s="9">
        <f>IF(E14="","",(VLOOKUP(F14,'下水料金表'!$A$2:$C$9,2,1)*(F14-VLOOKUP(F14,'下水料金表'!$A$2:$C$9,1,1))+VLOOKUP(F14,'下水料金表'!$A$2:$C$9,3,1))*D14)</f>
      </c>
      <c r="L14" s="2">
        <f>IF(E14="","",VLOOKUP(F14,'下水料金表'!$A$2:$C$9,2,1)*G14)</f>
      </c>
      <c r="M14" s="10">
        <f t="shared" si="2"/>
      </c>
      <c r="N14" s="10">
        <f t="shared" si="3"/>
      </c>
    </row>
    <row r="15" spans="3:14" ht="19.5" customHeight="1" thickBot="1">
      <c r="C15" s="18" t="s">
        <v>25</v>
      </c>
      <c r="D15" s="23"/>
      <c r="E15" s="19"/>
      <c r="F15" s="24">
        <f t="shared" si="4"/>
      </c>
      <c r="G15" s="24">
        <f t="shared" si="0"/>
      </c>
      <c r="H15" s="25">
        <f>IF(E15="","",(VLOOKUP(F15,'上水料金表'!$A$2:$C$6,2,1)*(F15-VLOOKUP(F15,'上水料金表'!$A$2:$C$6,1,1))+VLOOKUP(F15,'上水料金表'!$A$2:$C$6,3,1))*D15)</f>
      </c>
      <c r="I15" s="25">
        <f>IF(E15="","",VLOOKUP(F15,'上水料金表'!$A$2:$C$6,2,1)*G15)</f>
      </c>
      <c r="J15" s="10">
        <f t="shared" si="1"/>
      </c>
      <c r="K15" s="9">
        <f>IF(E15="","",(VLOOKUP(F15,'下水料金表'!$A$2:$C$9,2,1)*(F15-VLOOKUP(F15,'下水料金表'!$A$2:$C$9,1,1))+VLOOKUP(F15,'下水料金表'!$A$2:$C$9,3,1))*D15)</f>
      </c>
      <c r="L15" s="2">
        <f>IF(E15="","",VLOOKUP(F15,'下水料金表'!$A$2:$C$9,2,1)*G15)</f>
      </c>
      <c r="M15" s="20">
        <f t="shared" si="2"/>
      </c>
      <c r="N15" s="20">
        <f t="shared" si="3"/>
      </c>
    </row>
    <row r="16" spans="3:14" ht="19.5" customHeight="1">
      <c r="C16" s="21" t="s">
        <v>11</v>
      </c>
      <c r="D16" s="22">
        <f>SUM(D4:D15)</f>
        <v>0</v>
      </c>
      <c r="E16" s="16">
        <f>SUM(E4:E15)</f>
        <v>0</v>
      </c>
      <c r="F16" s="15"/>
      <c r="G16" s="15"/>
      <c r="H16" s="16"/>
      <c r="I16" s="15"/>
      <c r="J16" s="17">
        <f>SUM(J4:J15)</f>
        <v>0</v>
      </c>
      <c r="K16" s="16"/>
      <c r="L16" s="15"/>
      <c r="M16" s="17">
        <f>SUM(M4:M15)</f>
        <v>0</v>
      </c>
      <c r="N16" s="17">
        <f t="shared" si="3"/>
        <v>0</v>
      </c>
    </row>
    <row r="17" spans="8:13" ht="13.5">
      <c r="H17" s="3"/>
      <c r="J17" s="5"/>
      <c r="K17" s="3"/>
      <c r="M17" s="5"/>
    </row>
    <row r="18" spans="8:13" ht="13.5">
      <c r="H18" s="3"/>
      <c r="J18" s="5"/>
      <c r="K18" s="3"/>
      <c r="M18" s="5"/>
    </row>
    <row r="19" spans="2:13" ht="13.5">
      <c r="B19" t="s">
        <v>27</v>
      </c>
      <c r="H19" s="3"/>
      <c r="J19" s="5"/>
      <c r="K19" s="3"/>
      <c r="M19" s="5"/>
    </row>
    <row r="20" spans="2:13" ht="13.5">
      <c r="B20" s="14" t="s">
        <v>28</v>
      </c>
      <c r="C20" t="s">
        <v>29</v>
      </c>
      <c r="D20" s="1"/>
      <c r="E20" s="5" t="s">
        <v>30</v>
      </c>
      <c r="H20" s="3"/>
      <c r="K20" s="3"/>
      <c r="M20" s="5"/>
    </row>
    <row r="21" spans="2:13" ht="13.5">
      <c r="B21" s="14"/>
      <c r="E21" s="5"/>
      <c r="H21" s="3"/>
      <c r="K21" s="3"/>
      <c r="M21" s="5"/>
    </row>
    <row r="22" spans="2:13" ht="13.5">
      <c r="B22" s="14" t="s">
        <v>31</v>
      </c>
      <c r="C22" t="s">
        <v>32</v>
      </c>
      <c r="D22" s="12"/>
      <c r="E22" s="5" t="s">
        <v>33</v>
      </c>
      <c r="H22" s="3"/>
      <c r="K22" s="3"/>
      <c r="M22" s="5"/>
    </row>
    <row r="23" spans="8:13" ht="13.5">
      <c r="H23" s="3"/>
      <c r="J23" s="5"/>
      <c r="K23" s="3"/>
      <c r="M23" s="5"/>
    </row>
    <row r="24" spans="8:13" ht="13.5">
      <c r="H24" s="3"/>
      <c r="J24" s="5"/>
      <c r="K24" s="3"/>
      <c r="M24" s="5"/>
    </row>
    <row r="25" spans="8:13" ht="13.5">
      <c r="H25" s="3"/>
      <c r="J25" s="5"/>
      <c r="K25" s="3"/>
      <c r="M25" s="5"/>
    </row>
    <row r="26" spans="8:13" ht="13.5">
      <c r="H26" s="3"/>
      <c r="J26" s="5"/>
      <c r="K26" s="3"/>
      <c r="M26" s="5"/>
    </row>
    <row r="27" spans="8:13" ht="13.5">
      <c r="H27" s="3"/>
      <c r="J27" s="5"/>
      <c r="K27" s="3"/>
      <c r="M27" s="5"/>
    </row>
    <row r="28" spans="8:13" ht="13.5">
      <c r="H28" s="3"/>
      <c r="J28" s="5"/>
      <c r="K28" s="3"/>
      <c r="M28" s="5"/>
    </row>
    <row r="29" spans="8:13" ht="13.5">
      <c r="H29" s="3"/>
      <c r="J29" s="5"/>
      <c r="K29" s="3"/>
      <c r="M29" s="5"/>
    </row>
    <row r="30" spans="8:13" ht="13.5">
      <c r="H30" s="3"/>
      <c r="J30" s="5"/>
      <c r="K30" s="3"/>
      <c r="M30" s="5"/>
    </row>
    <row r="31" spans="8:13" ht="13.5">
      <c r="H31" s="3"/>
      <c r="J31" s="5"/>
      <c r="K31" s="3"/>
      <c r="M31" s="5"/>
    </row>
    <row r="32" spans="8:13" ht="13.5">
      <c r="H32" s="3"/>
      <c r="J32" s="5"/>
      <c r="K32" s="3"/>
      <c r="M32" s="5"/>
    </row>
    <row r="33" spans="8:13" ht="13.5">
      <c r="H33" s="3"/>
      <c r="J33" s="5"/>
      <c r="K33" s="3"/>
      <c r="M33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6"/>
  <sheetViews>
    <sheetView zoomScalePageLayoutView="0" workbookViewId="0" topLeftCell="A1">
      <selection activeCell="B5" sqref="B5"/>
    </sheetView>
  </sheetViews>
  <sheetFormatPr defaultColWidth="9.140625" defaultRowHeight="15"/>
  <cols>
    <col min="3" max="3" width="9.00390625" style="3" customWidth="1"/>
  </cols>
  <sheetData>
    <row r="1" ht="13.5">
      <c r="A1" t="s">
        <v>10</v>
      </c>
    </row>
    <row r="2" spans="1:3" ht="13.5">
      <c r="A2" t="s">
        <v>1</v>
      </c>
      <c r="B2" t="s">
        <v>9</v>
      </c>
      <c r="C2" s="3" t="s">
        <v>5</v>
      </c>
    </row>
    <row r="3" spans="1:3" ht="13.5">
      <c r="A3" s="2">
        <v>0</v>
      </c>
      <c r="B3" s="2">
        <v>0</v>
      </c>
      <c r="C3" s="4">
        <v>1068</v>
      </c>
    </row>
    <row r="4" spans="1:3" ht="13.5">
      <c r="A4" s="2">
        <v>8</v>
      </c>
      <c r="B4" s="2">
        <v>175</v>
      </c>
      <c r="C4" s="4">
        <v>1068</v>
      </c>
    </row>
    <row r="5" spans="1:3" ht="13.5">
      <c r="A5" s="2">
        <v>20</v>
      </c>
      <c r="B5" s="2">
        <v>234</v>
      </c>
      <c r="C5" s="4">
        <f>C4+(A5-A4)*B4</f>
        <v>3168</v>
      </c>
    </row>
    <row r="6" spans="1:3" ht="13.5">
      <c r="A6" s="2">
        <v>30</v>
      </c>
      <c r="B6" s="2">
        <v>272</v>
      </c>
      <c r="C6" s="6">
        <f>C5+(A6-A5)*B5</f>
        <v>5508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zoomScalePageLayoutView="0" workbookViewId="0" topLeftCell="A1">
      <selection activeCell="F36" sqref="F36"/>
    </sheetView>
  </sheetViews>
  <sheetFormatPr defaultColWidth="9.140625" defaultRowHeight="15"/>
  <cols>
    <col min="3" max="3" width="9.00390625" style="3" customWidth="1"/>
  </cols>
  <sheetData>
    <row r="1" ht="13.5">
      <c r="A1" t="s">
        <v>35</v>
      </c>
    </row>
    <row r="2" spans="1:3" ht="13.5">
      <c r="A2" t="s">
        <v>4</v>
      </c>
      <c r="B2" t="s">
        <v>9</v>
      </c>
      <c r="C2" s="3" t="s">
        <v>5</v>
      </c>
    </row>
    <row r="3" spans="1:3" ht="13.5">
      <c r="A3" s="2">
        <v>0</v>
      </c>
      <c r="B3" s="2">
        <v>0</v>
      </c>
      <c r="C3" s="4">
        <v>572</v>
      </c>
    </row>
    <row r="4" spans="1:3" ht="13.5">
      <c r="A4" s="2">
        <v>10</v>
      </c>
      <c r="B4" s="2">
        <v>77</v>
      </c>
      <c r="C4" s="4">
        <v>572</v>
      </c>
    </row>
    <row r="5" spans="1:3" ht="13.5">
      <c r="A5" s="2">
        <v>30</v>
      </c>
      <c r="B5" s="2">
        <v>88</v>
      </c>
      <c r="C5" s="4">
        <f>C4+(A5-A4)*B4</f>
        <v>2112</v>
      </c>
    </row>
    <row r="6" spans="1:3" ht="13.5">
      <c r="A6" s="2">
        <v>50</v>
      </c>
      <c r="B6" s="2">
        <v>104</v>
      </c>
      <c r="C6" s="4">
        <f>C5+(A6-A5)*B5</f>
        <v>3872</v>
      </c>
    </row>
    <row r="7" spans="1:3" ht="13.5">
      <c r="A7" s="2">
        <v>100</v>
      </c>
      <c r="B7" s="2">
        <v>132</v>
      </c>
      <c r="C7" s="4">
        <f>C6+(A7-A6)*B6</f>
        <v>9072</v>
      </c>
    </row>
    <row r="8" spans="1:3" ht="13.5">
      <c r="A8" s="2">
        <v>300</v>
      </c>
      <c r="B8" s="2">
        <v>159</v>
      </c>
      <c r="C8" s="4">
        <f>C7+(A8-A7)*B7</f>
        <v>35472</v>
      </c>
    </row>
    <row r="9" spans="1:3" ht="13.5">
      <c r="A9" s="2">
        <v>500</v>
      </c>
      <c r="B9" s="2">
        <v>165</v>
      </c>
      <c r="C9" s="4">
        <f>C8+(A9-A8)*B8</f>
        <v>67272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2019-11-14T07:12:02Z</dcterms:modified>
  <cp:category/>
  <cp:version/>
  <cp:contentType/>
  <cp:contentStatus/>
</cp:coreProperties>
</file>